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04_ZAKAZKY\PS_17_108_OVA_JIH_DSP+DPS\05_DPS\SO 02_ZPEVNĚNÉ PLOCHY VČETNĚ ODVODNĚNÍ\DPS final\"/>
    </mc:Choice>
  </mc:AlternateContent>
  <bookViews>
    <workbookView xWindow="1416" yWindow="60" windowWidth="16068" windowHeight="10608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Rekapitulace!$G$17</definedName>
    <definedName name="Dodavka0">Položky!#REF!</definedName>
    <definedName name="HSV">Rekapitulace!$E$17</definedName>
    <definedName name="HSV0">Položky!#REF!</definedName>
    <definedName name="HZS">Rekapitulace!$I$17</definedName>
    <definedName name="HZS0">Položky!#REF!</definedName>
    <definedName name="JKSO">'Krycí list'!$G$2</definedName>
    <definedName name="MJ">'Krycí list'!$G$5</definedName>
    <definedName name="Mont">Rekapitulace!$H$17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Položky!$A$1:$I$380</definedName>
    <definedName name="_xlnm.Print_Area" localSheetId="1">Rekapitulace!$A$1:$I$32</definedName>
    <definedName name="PocetMJ">'Krycí list'!$G$6</definedName>
    <definedName name="Poznamka">'Krycí list'!$B$37</definedName>
    <definedName name="Projektant">'Krycí list'!$C$8</definedName>
    <definedName name="PSV">Rekapitulace!$F$17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CH">Položky!$I$6</definedName>
    <definedName name="SloupecJC">Položky!$F$6</definedName>
    <definedName name="SloupecJH">Položky!$H$6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Typ">Položky!#REF!</definedName>
    <definedName name="VRN">Rekapitulace!$H$31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52511"/>
</workbook>
</file>

<file path=xl/calcChain.xml><?xml version="1.0" encoding="utf-8"?>
<calcChain xmlns="http://schemas.openxmlformats.org/spreadsheetml/2006/main">
  <c r="I28" i="2" l="1"/>
  <c r="E72" i="3" l="1"/>
  <c r="E31" i="3"/>
  <c r="E238" i="3" l="1"/>
  <c r="D21" i="1" l="1"/>
  <c r="D20" i="1"/>
  <c r="D19" i="1"/>
  <c r="D18" i="1"/>
  <c r="D17" i="1"/>
  <c r="D16" i="1"/>
  <c r="D15" i="1"/>
  <c r="BE379" i="3"/>
  <c r="BD379" i="3"/>
  <c r="BC379" i="3"/>
  <c r="BB379" i="3"/>
  <c r="I379" i="3"/>
  <c r="G379" i="3"/>
  <c r="BA379" i="3" s="1"/>
  <c r="BE378" i="3"/>
  <c r="BD378" i="3"/>
  <c r="BC378" i="3"/>
  <c r="BB378" i="3"/>
  <c r="I378" i="3"/>
  <c r="G378" i="3"/>
  <c r="BA378" i="3" s="1"/>
  <c r="BE377" i="3"/>
  <c r="BD377" i="3"/>
  <c r="BC377" i="3"/>
  <c r="BB377" i="3"/>
  <c r="I377" i="3"/>
  <c r="G377" i="3"/>
  <c r="BA377" i="3" s="1"/>
  <c r="BE376" i="3"/>
  <c r="BD376" i="3"/>
  <c r="BC376" i="3"/>
  <c r="BB376" i="3"/>
  <c r="I376" i="3"/>
  <c r="G376" i="3"/>
  <c r="BA376" i="3" s="1"/>
  <c r="BE375" i="3"/>
  <c r="BD375" i="3"/>
  <c r="BC375" i="3"/>
  <c r="BB375" i="3"/>
  <c r="I375" i="3"/>
  <c r="G375" i="3"/>
  <c r="BE374" i="3"/>
  <c r="BD374" i="3"/>
  <c r="BC374" i="3"/>
  <c r="BB374" i="3"/>
  <c r="I374" i="3"/>
  <c r="G374" i="3"/>
  <c r="BA374" i="3" s="1"/>
  <c r="B16" i="2"/>
  <c r="A16" i="2"/>
  <c r="C380" i="3"/>
  <c r="BE371" i="3"/>
  <c r="BD371" i="3"/>
  <c r="BC371" i="3"/>
  <c r="BC372" i="3" s="1"/>
  <c r="G15" i="2" s="1"/>
  <c r="BB371" i="3"/>
  <c r="BB372" i="3" s="1"/>
  <c r="F15" i="2" s="1"/>
  <c r="I371" i="3"/>
  <c r="I372" i="3" s="1"/>
  <c r="G371" i="3"/>
  <c r="BA371" i="3" s="1"/>
  <c r="BA372" i="3" s="1"/>
  <c r="E15" i="2" s="1"/>
  <c r="B15" i="2"/>
  <c r="A15" i="2"/>
  <c r="BE372" i="3"/>
  <c r="I15" i="2" s="1"/>
  <c r="BD372" i="3"/>
  <c r="H15" i="2" s="1"/>
  <c r="C372" i="3"/>
  <c r="BE366" i="3"/>
  <c r="BD366" i="3"/>
  <c r="BC366" i="3"/>
  <c r="BC369" i="3" s="1"/>
  <c r="G14" i="2" s="1"/>
  <c r="BB366" i="3"/>
  <c r="BB369" i="3" s="1"/>
  <c r="F14" i="2" s="1"/>
  <c r="I366" i="3"/>
  <c r="I369" i="3" s="1"/>
  <c r="G366" i="3"/>
  <c r="BA366" i="3" s="1"/>
  <c r="BA369" i="3" s="1"/>
  <c r="E14" i="2" s="1"/>
  <c r="B14" i="2"/>
  <c r="A14" i="2"/>
  <c r="BE369" i="3"/>
  <c r="I14" i="2" s="1"/>
  <c r="BD369" i="3"/>
  <c r="H14" i="2" s="1"/>
  <c r="C369" i="3"/>
  <c r="BE361" i="3"/>
  <c r="BD361" i="3"/>
  <c r="BD364" i="3" s="1"/>
  <c r="H13" i="2" s="1"/>
  <c r="BC361" i="3"/>
  <c r="BC364" i="3" s="1"/>
  <c r="G13" i="2" s="1"/>
  <c r="BB361" i="3"/>
  <c r="BB364" i="3" s="1"/>
  <c r="F13" i="2" s="1"/>
  <c r="I361" i="3"/>
  <c r="I364" i="3" s="1"/>
  <c r="G361" i="3"/>
  <c r="BA361" i="3" s="1"/>
  <c r="BA364" i="3" s="1"/>
  <c r="E13" i="2" s="1"/>
  <c r="B13" i="2"/>
  <c r="A13" i="2"/>
  <c r="BE364" i="3"/>
  <c r="I13" i="2" s="1"/>
  <c r="C364" i="3"/>
  <c r="BE358" i="3"/>
  <c r="BD358" i="3"/>
  <c r="BC358" i="3"/>
  <c r="BB358" i="3"/>
  <c r="I358" i="3"/>
  <c r="G358" i="3"/>
  <c r="BA358" i="3" s="1"/>
  <c r="BE355" i="3"/>
  <c r="BD355" i="3"/>
  <c r="BC355" i="3"/>
  <c r="BB355" i="3"/>
  <c r="I355" i="3"/>
  <c r="G355" i="3"/>
  <c r="BA355" i="3" s="1"/>
  <c r="BE352" i="3"/>
  <c r="BD352" i="3"/>
  <c r="BC352" i="3"/>
  <c r="BB352" i="3"/>
  <c r="I352" i="3"/>
  <c r="G352" i="3"/>
  <c r="BA352" i="3" s="1"/>
  <c r="BE349" i="3"/>
  <c r="BD349" i="3"/>
  <c r="BC349" i="3"/>
  <c r="BB349" i="3"/>
  <c r="I349" i="3"/>
  <c r="G349" i="3"/>
  <c r="BA349" i="3" s="1"/>
  <c r="BE346" i="3"/>
  <c r="BD346" i="3"/>
  <c r="BC346" i="3"/>
  <c r="BB346" i="3"/>
  <c r="I346" i="3"/>
  <c r="G346" i="3"/>
  <c r="BA346" i="3" s="1"/>
  <c r="BE343" i="3"/>
  <c r="BD343" i="3"/>
  <c r="BC343" i="3"/>
  <c r="BB343" i="3"/>
  <c r="I343" i="3"/>
  <c r="G343" i="3"/>
  <c r="BA343" i="3" s="1"/>
  <c r="BE342" i="3"/>
  <c r="BD342" i="3"/>
  <c r="BC342" i="3"/>
  <c r="BB342" i="3"/>
  <c r="I342" i="3"/>
  <c r="G342" i="3"/>
  <c r="BA342" i="3" s="1"/>
  <c r="BE339" i="3"/>
  <c r="BD339" i="3"/>
  <c r="BC339" i="3"/>
  <c r="BB339" i="3"/>
  <c r="I339" i="3"/>
  <c r="G339" i="3"/>
  <c r="BA339" i="3" s="1"/>
  <c r="BE336" i="3"/>
  <c r="BD336" i="3"/>
  <c r="BC336" i="3"/>
  <c r="BB336" i="3"/>
  <c r="I336" i="3"/>
  <c r="G336" i="3"/>
  <c r="BA336" i="3" s="1"/>
  <c r="BE333" i="3"/>
  <c r="BD333" i="3"/>
  <c r="BC333" i="3"/>
  <c r="BB333" i="3"/>
  <c r="I333" i="3"/>
  <c r="G333" i="3"/>
  <c r="BA333" i="3" s="1"/>
  <c r="BE332" i="3"/>
  <c r="BD332" i="3"/>
  <c r="BC332" i="3"/>
  <c r="BB332" i="3"/>
  <c r="I332" i="3"/>
  <c r="G332" i="3"/>
  <c r="BA332" i="3" s="1"/>
  <c r="BE328" i="3"/>
  <c r="BD328" i="3"/>
  <c r="BC328" i="3"/>
  <c r="BB328" i="3"/>
  <c r="I328" i="3"/>
  <c r="G328" i="3"/>
  <c r="BA328" i="3" s="1"/>
  <c r="BE323" i="3"/>
  <c r="BD323" i="3"/>
  <c r="BC323" i="3"/>
  <c r="BB323" i="3"/>
  <c r="I323" i="3"/>
  <c r="G323" i="3"/>
  <c r="BA323" i="3" s="1"/>
  <c r="BE320" i="3"/>
  <c r="BD320" i="3"/>
  <c r="BC320" i="3"/>
  <c r="BB320" i="3"/>
  <c r="I320" i="3"/>
  <c r="G320" i="3"/>
  <c r="BA320" i="3" s="1"/>
  <c r="BE317" i="3"/>
  <c r="BD317" i="3"/>
  <c r="BC317" i="3"/>
  <c r="BB317" i="3"/>
  <c r="I317" i="3"/>
  <c r="G317" i="3"/>
  <c r="BA317" i="3" s="1"/>
  <c r="BE314" i="3"/>
  <c r="BD314" i="3"/>
  <c r="BC314" i="3"/>
  <c r="BB314" i="3"/>
  <c r="I314" i="3"/>
  <c r="G314" i="3"/>
  <c r="BA314" i="3" s="1"/>
  <c r="BE309" i="3"/>
  <c r="BD309" i="3"/>
  <c r="BC309" i="3"/>
  <c r="BB309" i="3"/>
  <c r="I309" i="3"/>
  <c r="G309" i="3"/>
  <c r="BA309" i="3" s="1"/>
  <c r="BE306" i="3"/>
  <c r="BD306" i="3"/>
  <c r="BC306" i="3"/>
  <c r="BB306" i="3"/>
  <c r="I306" i="3"/>
  <c r="G306" i="3"/>
  <c r="BA306" i="3" s="1"/>
  <c r="BE294" i="3"/>
  <c r="BD294" i="3"/>
  <c r="BC294" i="3"/>
  <c r="BB294" i="3"/>
  <c r="I294" i="3"/>
  <c r="G294" i="3"/>
  <c r="BA294" i="3" s="1"/>
  <c r="BE291" i="3"/>
  <c r="BD291" i="3"/>
  <c r="BC291" i="3"/>
  <c r="BB291" i="3"/>
  <c r="I291" i="3"/>
  <c r="G291" i="3"/>
  <c r="BA291" i="3" s="1"/>
  <c r="BE288" i="3"/>
  <c r="BD288" i="3"/>
  <c r="BC288" i="3"/>
  <c r="BB288" i="3"/>
  <c r="I288" i="3"/>
  <c r="G288" i="3"/>
  <c r="BA288" i="3" s="1"/>
  <c r="BE285" i="3"/>
  <c r="BD285" i="3"/>
  <c r="BC285" i="3"/>
  <c r="BB285" i="3"/>
  <c r="I285" i="3"/>
  <c r="G285" i="3"/>
  <c r="BA285" i="3" s="1"/>
  <c r="BE282" i="3"/>
  <c r="BD282" i="3"/>
  <c r="BC282" i="3"/>
  <c r="BB282" i="3"/>
  <c r="I282" i="3"/>
  <c r="G282" i="3"/>
  <c r="BA282" i="3" s="1"/>
  <c r="BE279" i="3"/>
  <c r="BD279" i="3"/>
  <c r="BC279" i="3"/>
  <c r="BB279" i="3"/>
  <c r="I279" i="3"/>
  <c r="G279" i="3"/>
  <c r="BA279" i="3" s="1"/>
  <c r="BE276" i="3"/>
  <c r="BD276" i="3"/>
  <c r="BC276" i="3"/>
  <c r="BB276" i="3"/>
  <c r="I276" i="3"/>
  <c r="G276" i="3"/>
  <c r="BA276" i="3" s="1"/>
  <c r="BE275" i="3"/>
  <c r="BD275" i="3"/>
  <c r="BC275" i="3"/>
  <c r="BB275" i="3"/>
  <c r="I275" i="3"/>
  <c r="G275" i="3"/>
  <c r="BA275" i="3" s="1"/>
  <c r="B12" i="2"/>
  <c r="A12" i="2"/>
  <c r="C359" i="3"/>
  <c r="BE265" i="3"/>
  <c r="BD265" i="3"/>
  <c r="BC265" i="3"/>
  <c r="BB265" i="3"/>
  <c r="I265" i="3"/>
  <c r="G265" i="3"/>
  <c r="BA265" i="3" s="1"/>
  <c r="BE262" i="3"/>
  <c r="BD262" i="3"/>
  <c r="BC262" i="3"/>
  <c r="BB262" i="3"/>
  <c r="I262" i="3"/>
  <c r="G262" i="3"/>
  <c r="BA262" i="3" s="1"/>
  <c r="BE259" i="3"/>
  <c r="BD259" i="3"/>
  <c r="BC259" i="3"/>
  <c r="BB259" i="3"/>
  <c r="I259" i="3"/>
  <c r="G259" i="3"/>
  <c r="BA259" i="3" s="1"/>
  <c r="BE256" i="3"/>
  <c r="BD256" i="3"/>
  <c r="BC256" i="3"/>
  <c r="BB256" i="3"/>
  <c r="I256" i="3"/>
  <c r="G256" i="3"/>
  <c r="BA256" i="3" s="1"/>
  <c r="BE253" i="3"/>
  <c r="BD253" i="3"/>
  <c r="BC253" i="3"/>
  <c r="BB253" i="3"/>
  <c r="I253" i="3"/>
  <c r="G253" i="3"/>
  <c r="BA253" i="3" s="1"/>
  <c r="BE250" i="3"/>
  <c r="BD250" i="3"/>
  <c r="BC250" i="3"/>
  <c r="BB250" i="3"/>
  <c r="I250" i="3"/>
  <c r="G250" i="3"/>
  <c r="BA250" i="3" s="1"/>
  <c r="BE247" i="3"/>
  <c r="BD247" i="3"/>
  <c r="BC247" i="3"/>
  <c r="BB247" i="3"/>
  <c r="I247" i="3"/>
  <c r="G247" i="3"/>
  <c r="BA247" i="3" s="1"/>
  <c r="B11" i="2"/>
  <c r="A11" i="2"/>
  <c r="C273" i="3"/>
  <c r="BE240" i="3"/>
  <c r="BD240" i="3"/>
  <c r="BC240" i="3"/>
  <c r="BC245" i="3" s="1"/>
  <c r="G10" i="2" s="1"/>
  <c r="BB240" i="3"/>
  <c r="BB245" i="3" s="1"/>
  <c r="F10" i="2" s="1"/>
  <c r="I240" i="3"/>
  <c r="I245" i="3" s="1"/>
  <c r="G240" i="3"/>
  <c r="BA240" i="3" s="1"/>
  <c r="BA245" i="3" s="1"/>
  <c r="E10" i="2" s="1"/>
  <c r="B10" i="2"/>
  <c r="A10" i="2"/>
  <c r="BE245" i="3"/>
  <c r="I10" i="2" s="1"/>
  <c r="BD245" i="3"/>
  <c r="H10" i="2" s="1"/>
  <c r="C245" i="3"/>
  <c r="BE234" i="3"/>
  <c r="BD234" i="3"/>
  <c r="BC234" i="3"/>
  <c r="BB234" i="3"/>
  <c r="I234" i="3"/>
  <c r="G234" i="3"/>
  <c r="BA234" i="3" s="1"/>
  <c r="BE226" i="3"/>
  <c r="BD226" i="3"/>
  <c r="BC226" i="3"/>
  <c r="BB226" i="3"/>
  <c r="I226" i="3"/>
  <c r="G226" i="3"/>
  <c r="BA226" i="3" s="1"/>
  <c r="BE219" i="3"/>
  <c r="BD219" i="3"/>
  <c r="BC219" i="3"/>
  <c r="BB219" i="3"/>
  <c r="I219" i="3"/>
  <c r="G219" i="3"/>
  <c r="BA219" i="3" s="1"/>
  <c r="BE216" i="3"/>
  <c r="BD216" i="3"/>
  <c r="BC216" i="3"/>
  <c r="BB216" i="3"/>
  <c r="I216" i="3"/>
  <c r="G216" i="3"/>
  <c r="BA216" i="3" s="1"/>
  <c r="BE213" i="3"/>
  <c r="BD213" i="3"/>
  <c r="BC213" i="3"/>
  <c r="BB213" i="3"/>
  <c r="I213" i="3"/>
  <c r="G213" i="3"/>
  <c r="BA213" i="3" s="1"/>
  <c r="BE210" i="3"/>
  <c r="BD210" i="3"/>
  <c r="BC210" i="3"/>
  <c r="BB210" i="3"/>
  <c r="I210" i="3"/>
  <c r="G210" i="3"/>
  <c r="BA210" i="3" s="1"/>
  <c r="BE207" i="3"/>
  <c r="BD207" i="3"/>
  <c r="BC207" i="3"/>
  <c r="BB207" i="3"/>
  <c r="I207" i="3"/>
  <c r="G207" i="3"/>
  <c r="BA207" i="3" s="1"/>
  <c r="BE204" i="3"/>
  <c r="BD204" i="3"/>
  <c r="BC204" i="3"/>
  <c r="BB204" i="3"/>
  <c r="I204" i="3"/>
  <c r="G204" i="3"/>
  <c r="BA204" i="3" s="1"/>
  <c r="BE201" i="3"/>
  <c r="BD201" i="3"/>
  <c r="BC201" i="3"/>
  <c r="BB201" i="3"/>
  <c r="I201" i="3"/>
  <c r="G201" i="3"/>
  <c r="BA201" i="3" s="1"/>
  <c r="BE198" i="3"/>
  <c r="BD198" i="3"/>
  <c r="BC198" i="3"/>
  <c r="BB198" i="3"/>
  <c r="I198" i="3"/>
  <c r="G198" i="3"/>
  <c r="BA198" i="3" s="1"/>
  <c r="BE195" i="3"/>
  <c r="BD195" i="3"/>
  <c r="BC195" i="3"/>
  <c r="BB195" i="3"/>
  <c r="I195" i="3"/>
  <c r="G195" i="3"/>
  <c r="BA195" i="3" s="1"/>
  <c r="BE187" i="3"/>
  <c r="BD187" i="3"/>
  <c r="BC187" i="3"/>
  <c r="BB187" i="3"/>
  <c r="I187" i="3"/>
  <c r="G187" i="3"/>
  <c r="BA187" i="3" s="1"/>
  <c r="BE182" i="3"/>
  <c r="BD182" i="3"/>
  <c r="BC182" i="3"/>
  <c r="BB182" i="3"/>
  <c r="I182" i="3"/>
  <c r="G182" i="3"/>
  <c r="BA182" i="3" s="1"/>
  <c r="BE173" i="3"/>
  <c r="BD173" i="3"/>
  <c r="BC173" i="3"/>
  <c r="BB173" i="3"/>
  <c r="I173" i="3"/>
  <c r="G173" i="3"/>
  <c r="BA173" i="3" s="1"/>
  <c r="BE164" i="3"/>
  <c r="BD164" i="3"/>
  <c r="BC164" i="3"/>
  <c r="BB164" i="3"/>
  <c r="I164" i="3"/>
  <c r="G164" i="3"/>
  <c r="BA164" i="3" s="1"/>
  <c r="BE163" i="3"/>
  <c r="BD163" i="3"/>
  <c r="BC163" i="3"/>
  <c r="BB163" i="3"/>
  <c r="I163" i="3"/>
  <c r="G163" i="3"/>
  <c r="BA163" i="3" s="1"/>
  <c r="BE159" i="3"/>
  <c r="BD159" i="3"/>
  <c r="BC159" i="3"/>
  <c r="BB159" i="3"/>
  <c r="I159" i="3"/>
  <c r="G159" i="3"/>
  <c r="BA159" i="3" s="1"/>
  <c r="BE156" i="3"/>
  <c r="BD156" i="3"/>
  <c r="BC156" i="3"/>
  <c r="BB156" i="3"/>
  <c r="I156" i="3"/>
  <c r="G156" i="3"/>
  <c r="BA156" i="3" s="1"/>
  <c r="BE153" i="3"/>
  <c r="BD153" i="3"/>
  <c r="BC153" i="3"/>
  <c r="BB153" i="3"/>
  <c r="I153" i="3"/>
  <c r="G153" i="3"/>
  <c r="BA153" i="3" s="1"/>
  <c r="BE150" i="3"/>
  <c r="BD150" i="3"/>
  <c r="BC150" i="3"/>
  <c r="BB150" i="3"/>
  <c r="I150" i="3"/>
  <c r="G150" i="3"/>
  <c r="BA150" i="3" s="1"/>
  <c r="BE147" i="3"/>
  <c r="BD147" i="3"/>
  <c r="BC147" i="3"/>
  <c r="BB147" i="3"/>
  <c r="I147" i="3"/>
  <c r="G147" i="3"/>
  <c r="BA147" i="3" s="1"/>
  <c r="BE141" i="3"/>
  <c r="BD141" i="3"/>
  <c r="BC141" i="3"/>
  <c r="BB141" i="3"/>
  <c r="I141" i="3"/>
  <c r="G141" i="3"/>
  <c r="BA141" i="3" s="1"/>
  <c r="BE138" i="3"/>
  <c r="BD138" i="3"/>
  <c r="BC138" i="3"/>
  <c r="BB138" i="3"/>
  <c r="I138" i="3"/>
  <c r="G138" i="3"/>
  <c r="BA138" i="3" s="1"/>
  <c r="BE131" i="3"/>
  <c r="BD131" i="3"/>
  <c r="BC131" i="3"/>
  <c r="BB131" i="3"/>
  <c r="I131" i="3"/>
  <c r="G131" i="3"/>
  <c r="BE127" i="3"/>
  <c r="BD127" i="3"/>
  <c r="BC127" i="3"/>
  <c r="BB127" i="3"/>
  <c r="I127" i="3"/>
  <c r="G127" i="3"/>
  <c r="BA127" i="3" s="1"/>
  <c r="B9" i="2"/>
  <c r="A9" i="2"/>
  <c r="C238" i="3"/>
  <c r="BE117" i="3"/>
  <c r="BD117" i="3"/>
  <c r="BC117" i="3"/>
  <c r="BB117" i="3"/>
  <c r="I117" i="3"/>
  <c r="G117" i="3"/>
  <c r="BA117" i="3" s="1"/>
  <c r="BE106" i="3"/>
  <c r="BD106" i="3"/>
  <c r="BC106" i="3"/>
  <c r="BB106" i="3"/>
  <c r="I106" i="3"/>
  <c r="G106" i="3"/>
  <c r="BA106" i="3" s="1"/>
  <c r="BE103" i="3"/>
  <c r="BD103" i="3"/>
  <c r="BC103" i="3"/>
  <c r="BB103" i="3"/>
  <c r="I103" i="3"/>
  <c r="G103" i="3"/>
  <c r="BA103" i="3" s="1"/>
  <c r="BE92" i="3"/>
  <c r="BD92" i="3"/>
  <c r="BC92" i="3"/>
  <c r="BB92" i="3"/>
  <c r="I92" i="3"/>
  <c r="G92" i="3"/>
  <c r="BE87" i="3"/>
  <c r="BD87" i="3"/>
  <c r="BC87" i="3"/>
  <c r="BB87" i="3"/>
  <c r="I87" i="3"/>
  <c r="G87" i="3"/>
  <c r="BA87" i="3" s="1"/>
  <c r="B8" i="2"/>
  <c r="A8" i="2"/>
  <c r="C125" i="3"/>
  <c r="BE81" i="3"/>
  <c r="BD81" i="3"/>
  <c r="BC81" i="3"/>
  <c r="BB81" i="3"/>
  <c r="I81" i="3"/>
  <c r="G81" i="3"/>
  <c r="BA81" i="3" s="1"/>
  <c r="BE77" i="3"/>
  <c r="BD77" i="3"/>
  <c r="BC77" i="3"/>
  <c r="BB77" i="3"/>
  <c r="I77" i="3"/>
  <c r="G77" i="3"/>
  <c r="BA77" i="3" s="1"/>
  <c r="BE72" i="3"/>
  <c r="BD72" i="3"/>
  <c r="BC72" i="3"/>
  <c r="BB72" i="3"/>
  <c r="I72" i="3"/>
  <c r="G72" i="3"/>
  <c r="BA72" i="3" s="1"/>
  <c r="BE67" i="3"/>
  <c r="BD67" i="3"/>
  <c r="BC67" i="3"/>
  <c r="BB67" i="3"/>
  <c r="I67" i="3"/>
  <c r="G67" i="3"/>
  <c r="BA67" i="3" s="1"/>
  <c r="BE63" i="3"/>
  <c r="BD63" i="3"/>
  <c r="BC63" i="3"/>
  <c r="BB63" i="3"/>
  <c r="I63" i="3"/>
  <c r="G63" i="3"/>
  <c r="BA63" i="3" s="1"/>
  <c r="BE59" i="3"/>
  <c r="BD59" i="3"/>
  <c r="BC59" i="3"/>
  <c r="BB59" i="3"/>
  <c r="I59" i="3"/>
  <c r="G59" i="3"/>
  <c r="BA59" i="3" s="1"/>
  <c r="BE55" i="3"/>
  <c r="BD55" i="3"/>
  <c r="BC55" i="3"/>
  <c r="BB55" i="3"/>
  <c r="I55" i="3"/>
  <c r="G55" i="3"/>
  <c r="BA55" i="3" s="1"/>
  <c r="BE52" i="3"/>
  <c r="BD52" i="3"/>
  <c r="BC52" i="3"/>
  <c r="BB52" i="3"/>
  <c r="I52" i="3"/>
  <c r="G52" i="3"/>
  <c r="BA52" i="3" s="1"/>
  <c r="BE47" i="3"/>
  <c r="BD47" i="3"/>
  <c r="BC47" i="3"/>
  <c r="BB47" i="3"/>
  <c r="I47" i="3"/>
  <c r="G47" i="3"/>
  <c r="BA47" i="3" s="1"/>
  <c r="BE42" i="3"/>
  <c r="BD42" i="3"/>
  <c r="BC42" i="3"/>
  <c r="BB42" i="3"/>
  <c r="I42" i="3"/>
  <c r="G42" i="3"/>
  <c r="BA42" i="3" s="1"/>
  <c r="BE37" i="3"/>
  <c r="BD37" i="3"/>
  <c r="BC37" i="3"/>
  <c r="BB37" i="3"/>
  <c r="I37" i="3"/>
  <c r="G37" i="3"/>
  <c r="BA37" i="3" s="1"/>
  <c r="BE31" i="3"/>
  <c r="BD31" i="3"/>
  <c r="BC31" i="3"/>
  <c r="BB31" i="3"/>
  <c r="I31" i="3"/>
  <c r="G31" i="3"/>
  <c r="BA31" i="3" s="1"/>
  <c r="BE26" i="3"/>
  <c r="BD26" i="3"/>
  <c r="BC26" i="3"/>
  <c r="BB26" i="3"/>
  <c r="I26" i="3"/>
  <c r="G26" i="3"/>
  <c r="BA26" i="3" s="1"/>
  <c r="BE17" i="3"/>
  <c r="BD17" i="3"/>
  <c r="BC17" i="3"/>
  <c r="BB17" i="3"/>
  <c r="I17" i="3"/>
  <c r="G17" i="3"/>
  <c r="BA17" i="3" s="1"/>
  <c r="BE12" i="3"/>
  <c r="BD12" i="3"/>
  <c r="BC12" i="3"/>
  <c r="BB12" i="3"/>
  <c r="I12" i="3"/>
  <c r="G12" i="3"/>
  <c r="BE8" i="3"/>
  <c r="BD8" i="3"/>
  <c r="BC8" i="3"/>
  <c r="BB8" i="3"/>
  <c r="I8" i="3"/>
  <c r="G8" i="3"/>
  <c r="BA8" i="3" s="1"/>
  <c r="B7" i="2"/>
  <c r="A7" i="2"/>
  <c r="C85" i="3"/>
  <c r="E4" i="3"/>
  <c r="C4" i="3"/>
  <c r="F3" i="3"/>
  <c r="C3" i="3"/>
  <c r="C2" i="2"/>
  <c r="C1" i="2"/>
  <c r="C33" i="1"/>
  <c r="F33" i="1" s="1"/>
  <c r="C31" i="1"/>
  <c r="C9" i="1"/>
  <c r="D2" i="1"/>
  <c r="C2" i="1"/>
  <c r="BB85" i="3" l="1"/>
  <c r="F7" i="2" s="1"/>
  <c r="I380" i="3"/>
  <c r="BD380" i="3"/>
  <c r="H16" i="2" s="1"/>
  <c r="BC359" i="3"/>
  <c r="G12" i="2" s="1"/>
  <c r="I359" i="3"/>
  <c r="BE359" i="3"/>
  <c r="I12" i="2" s="1"/>
  <c r="G372" i="3"/>
  <c r="BB238" i="3"/>
  <c r="F9" i="2" s="1"/>
  <c r="G245" i="3"/>
  <c r="BD359" i="3"/>
  <c r="H12" i="2" s="1"/>
  <c r="G238" i="3"/>
  <c r="BD238" i="3"/>
  <c r="H9" i="2" s="1"/>
  <c r="G273" i="3"/>
  <c r="BD85" i="3"/>
  <c r="H7" i="2" s="1"/>
  <c r="I85" i="3"/>
  <c r="BB125" i="3"/>
  <c r="F8" i="2" s="1"/>
  <c r="G125" i="3"/>
  <c r="BD125" i="3"/>
  <c r="H8" i="2" s="1"/>
  <c r="I238" i="3"/>
  <c r="BC238" i="3"/>
  <c r="G9" i="2" s="1"/>
  <c r="BC273" i="3"/>
  <c r="G11" i="2" s="1"/>
  <c r="I273" i="3"/>
  <c r="BE273" i="3"/>
  <c r="I11" i="2" s="1"/>
  <c r="G359" i="3"/>
  <c r="G369" i="3"/>
  <c r="BB380" i="3"/>
  <c r="F16" i="2" s="1"/>
  <c r="G380" i="3"/>
  <c r="I125" i="3"/>
  <c r="BC125" i="3"/>
  <c r="G8" i="2" s="1"/>
  <c r="BD273" i="3"/>
  <c r="H11" i="2" s="1"/>
  <c r="BE85" i="3"/>
  <c r="I7" i="2" s="1"/>
  <c r="BC380" i="3"/>
  <c r="G16" i="2" s="1"/>
  <c r="G85" i="3"/>
  <c r="G364" i="3"/>
  <c r="BC85" i="3"/>
  <c r="G7" i="2" s="1"/>
  <c r="BE125" i="3"/>
  <c r="I8" i="2" s="1"/>
  <c r="BE238" i="3"/>
  <c r="I9" i="2" s="1"/>
  <c r="BA273" i="3"/>
  <c r="E11" i="2" s="1"/>
  <c r="BB273" i="3"/>
  <c r="F11" i="2" s="1"/>
  <c r="BA359" i="3"/>
  <c r="E12" i="2" s="1"/>
  <c r="BB359" i="3"/>
  <c r="F12" i="2" s="1"/>
  <c r="BE380" i="3"/>
  <c r="I16" i="2" s="1"/>
  <c r="BA131" i="3"/>
  <c r="BA238" i="3" s="1"/>
  <c r="E9" i="2" s="1"/>
  <c r="BA375" i="3"/>
  <c r="BA380" i="3" s="1"/>
  <c r="E16" i="2" s="1"/>
  <c r="BA12" i="3"/>
  <c r="BA85" i="3" s="1"/>
  <c r="E7" i="2" s="1"/>
  <c r="BA92" i="3"/>
  <c r="BA125" i="3" s="1"/>
  <c r="E8" i="2" s="1"/>
  <c r="H17" i="2" l="1"/>
  <c r="C17" i="1" s="1"/>
  <c r="F17" i="2"/>
  <c r="C16" i="1" s="1"/>
  <c r="G17" i="2"/>
  <c r="C18" i="1" s="1"/>
  <c r="I17" i="2"/>
  <c r="C21" i="1" s="1"/>
  <c r="E17" i="2"/>
  <c r="C15" i="1" l="1"/>
  <c r="C19" i="1" s="1"/>
  <c r="C22" i="1" s="1"/>
  <c r="G30" i="2"/>
  <c r="I30" i="2" s="1"/>
  <c r="G29" i="2"/>
  <c r="I29" i="2" s="1"/>
  <c r="G21" i="1" s="1"/>
  <c r="G27" i="2"/>
  <c r="I27" i="2" s="1"/>
  <c r="G20" i="1" s="1"/>
  <c r="G26" i="2"/>
  <c r="I26" i="2" s="1"/>
  <c r="G19" i="1" s="1"/>
  <c r="G25" i="2"/>
  <c r="I25" i="2" s="1"/>
  <c r="G18" i="1" s="1"/>
  <c r="G24" i="2"/>
  <c r="I24" i="2" s="1"/>
  <c r="G17" i="1" s="1"/>
  <c r="G23" i="2"/>
  <c r="I23" i="2" s="1"/>
  <c r="G16" i="1" s="1"/>
  <c r="G22" i="2"/>
  <c r="I22" i="2" s="1"/>
  <c r="G15" i="1" l="1"/>
  <c r="H31" i="2"/>
  <c r="G23" i="1" s="1"/>
  <c r="G22" i="1" l="1"/>
  <c r="C23" i="1"/>
  <c r="F30" i="1" s="1"/>
  <c r="F31" i="1" l="1"/>
  <c r="F34" i="1" s="1"/>
  <c r="G7" i="1"/>
</calcChain>
</file>

<file path=xl/sharedStrings.xml><?xml version="1.0" encoding="utf-8"?>
<sst xmlns="http://schemas.openxmlformats.org/spreadsheetml/2006/main" count="818" uniqueCount="463">
  <si>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</si>
  <si>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</si>
  <si>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</si>
  <si>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</si>
  <si>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</si>
  <si>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</si>
  <si>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</si>
  <si>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</si>
  <si>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</si>
  <si>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</si>
  <si>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</si>
  <si>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</si>
  <si>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</si>
  <si>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</si>
  <si>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</si>
  <si>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</si>
  <si>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</si>
  <si>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</si>
  <si>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</si>
  <si>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</si>
  <si>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</si>
  <si>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</si>
  <si>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</si>
  <si>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</si>
  <si>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</si>
  <si>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</si>
  <si>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</si>
  <si>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</si>
  <si>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</si>
  <si>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</si>
  <si>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</si>
  <si>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</si>
  <si>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</si>
  <si>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</si>
  <si>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</si>
  <si>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</si>
  <si>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</si>
  <si>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</si>
  <si>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</si>
  <si>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</si>
  <si>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</si>
  <si>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</si>
  <si>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</si>
  <si>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</si>
  <si>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</si>
  <si>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</si>
  <si>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</si>
  <si>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</si>
  <si>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</si>
  <si>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</si>
  <si>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</si>
  <si>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</si>
  <si>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</si>
  <si>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</si>
  <si>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</si>
  <si>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</si>
  <si>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</si>
  <si>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</si>
  <si>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</si>
  <si>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</si>
  <si>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</si>
  <si>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</si>
  <si>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</si>
  <si>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</si>
  <si>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</si>
  <si>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</si>
  <si>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</si>
  <si>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</si>
  <si>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</si>
  <si>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</si>
  <si>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</si>
  <si>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</si>
  <si>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</si>
  <si>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</si>
  <si>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hmotnost / MJ</t>
  </si>
  <si>
    <t>hmotnost celk.(t)</t>
  </si>
  <si>
    <t>Díl:</t>
  </si>
  <si>
    <t>1</t>
  </si>
  <si>
    <t>Zemní práce</t>
  </si>
  <si>
    <t>ks</t>
  </si>
  <si>
    <t>Celkem za</t>
  </si>
  <si>
    <t>V02021</t>
  </si>
  <si>
    <t>OSTRAVA-JIH, VEŘEJNÝ PROSTOR-HRABŮVKA</t>
  </si>
  <si>
    <t>SO 02</t>
  </si>
  <si>
    <t>ZPEV. PL.OCHY A CHODNÍKY VČ. ODVOD.</t>
  </si>
  <si>
    <t>822</t>
  </si>
  <si>
    <t>m2</t>
  </si>
  <si>
    <t>113202111R00</t>
  </si>
  <si>
    <t>Vytrhání obrub z krajníků nebo obrubníků stojatých</t>
  </si>
  <si>
    <t>m</t>
  </si>
  <si>
    <t>sjezd na ul. Horní -viz výkr.č. B 1.5b:9</t>
  </si>
  <si>
    <t>ul. Lukášové:28</t>
  </si>
  <si>
    <t>121101101R00</t>
  </si>
  <si>
    <t>Sejmutí ornice s přemístěním do 50 m</t>
  </si>
  <si>
    <t>m3</t>
  </si>
  <si>
    <t>jižní strana obchodníh centra:(38,84+16,08)*1,5*0,15</t>
  </si>
  <si>
    <t>severní strana obchdního centra:35*1,5*0,15</t>
  </si>
  <si>
    <t>-podél upravovaných ploch :</t>
  </si>
  <si>
    <t>122302203R00</t>
  </si>
  <si>
    <t>Odkopávky pro silnice v hor. 4 do 10000 m3</t>
  </si>
  <si>
    <t>odkopávky pro úpravu pláně, výkr.č.B1.1:7190*0,5</t>
  </si>
  <si>
    <t>odpočet ploch pojížděných vozidly údržby-vizTZ:-(700+205)*0,5</t>
  </si>
  <si>
    <t>poznámka:</t>
  </si>
  <si>
    <t xml:space="preserve"> v případě nedosažení modulu přetvárnosti Edef,2 :</t>
  </si>
  <si>
    <t>na zemní pláni pod konstrukčními vrstvami, bude přistoupeno :</t>
  </si>
  <si>
    <t>k výměně podloží v tloušťce až 500 mm za kamenivo :</t>
  </si>
  <si>
    <t>frace 0-63 případně betonový recyklát:</t>
  </si>
  <si>
    <t>132203312R00</t>
  </si>
  <si>
    <t>Hloubení rýh pro drény, hloubky do 1,3 m, v hor.3</t>
  </si>
  <si>
    <t>drenáž u žlabů Z1-Z6:127,5+59,7+84,2+11,5+4,7+5,7</t>
  </si>
  <si>
    <t>drenáž podél ul. Horní:150</t>
  </si>
  <si>
    <t>drenáž napojení na kanal:14*5,0</t>
  </si>
  <si>
    <t>162701105R00</t>
  </si>
  <si>
    <t>Vodorovné přemístění výkopku z hor.1-4 do 10000 m</t>
  </si>
  <si>
    <t>drenáž u žlabů Z1-Z6:(127,5+59,7+84,2+11,5+4,7+5,7)*0,6*0,4</t>
  </si>
  <si>
    <t>drenáž podél ul. Horní:150*0,6*0,4</t>
  </si>
  <si>
    <t>drenáž napoj na kanal:14*5,0*0,6*0,4</t>
  </si>
  <si>
    <t>ornice-odvoz, dovoz:20,23*2</t>
  </si>
  <si>
    <t>167101101R00</t>
  </si>
  <si>
    <t>Nakládání výkopku z hor.1-4 v množství do 100 m3</t>
  </si>
  <si>
    <t>174101101R00</t>
  </si>
  <si>
    <t>Zásyp jam, rýh, šachet se zhutněním</t>
  </si>
  <si>
    <t>180401211R00</t>
  </si>
  <si>
    <t>Založení trávníku lučního výsevem v rovině</t>
  </si>
  <si>
    <t>jižní strana obchodníh centra:(38,84+16,08)*1,5</t>
  </si>
  <si>
    <t>severní strana obchdního centra:35*1,5</t>
  </si>
  <si>
    <t>-úprava ploch zdevastovaných stavební činnotí:</t>
  </si>
  <si>
    <t>181101102R00</t>
  </si>
  <si>
    <t>Úprava pláně v zářezech v hor. 1-4, se zhutněním</t>
  </si>
  <si>
    <t>viz technická zpráva:700+5280+345+215+255+740+205+1600+68</t>
  </si>
  <si>
    <t>181301103R00</t>
  </si>
  <si>
    <t>Rozprostření ornice, rovina, tl. 15-20 cm,do 500m2</t>
  </si>
  <si>
    <t>185802123R00</t>
  </si>
  <si>
    <t>Hnojení umělým hnojivem na svahu 1:2</t>
  </si>
  <si>
    <t>t</t>
  </si>
  <si>
    <t>jižní strana obchodníh centra:(38,84+16,08)*1,5 *0,015/1000</t>
  </si>
  <si>
    <t>severní strana obchdního centra:35*1,5*0,015/1000</t>
  </si>
  <si>
    <t>185803112R00</t>
  </si>
  <si>
    <t>Ošetření trávníku na svahu 1:2</t>
  </si>
  <si>
    <t>199000001R00</t>
  </si>
  <si>
    <t>Poplatek za skládku - ornice</t>
  </si>
  <si>
    <t>199000002R00</t>
  </si>
  <si>
    <t>Poplatek za skládku horniny 1- 4</t>
  </si>
  <si>
    <t>drenáž napoj na kanal:8*5,0*0,6*0,4</t>
  </si>
  <si>
    <t>00572400A</t>
  </si>
  <si>
    <t>Směs travní parková I. běžná zátěž</t>
  </si>
  <si>
    <t>kg</t>
  </si>
  <si>
    <t>jižní strana obchodníh centra:(38,84+16,08)*1,5 *0,05</t>
  </si>
  <si>
    <t>severní strana obchdního centra:35*1,5*0,05</t>
  </si>
  <si>
    <t>25191158</t>
  </si>
  <si>
    <t>Trávníkové hnojivo po 10 kg</t>
  </si>
  <si>
    <t>Kg</t>
  </si>
  <si>
    <t>jižní strana obchodníh centra:(38,84+16,08)*1,5 *0,015</t>
  </si>
  <si>
    <t>severní strana obchdního centra:35*1,5*0,015</t>
  </si>
  <si>
    <t>2</t>
  </si>
  <si>
    <t>Základy a zvláštní zakládání</t>
  </si>
  <si>
    <t>213151121R0A</t>
  </si>
  <si>
    <t>Montáž geotextílie zp.plochy</t>
  </si>
  <si>
    <t>srov.cena pro separační PE folie-podkl.pro beton.vymývaný:5280+700</t>
  </si>
  <si>
    <t>na pláň - viz TZ:7190</t>
  </si>
  <si>
    <t>odpočet , plochy pojížděné vozidly údržby:-(700+205)</t>
  </si>
  <si>
    <t>289971211R00</t>
  </si>
  <si>
    <t>Zřízení vrstvy z geotextilie sklon do 1:5 š.do 3 m drenáž</t>
  </si>
  <si>
    <t>viz TZ, výkr.A3.3,B1.2a,B1.2b:</t>
  </si>
  <si>
    <t xml:space="preserve">drenáž u žlabu Z1:127,5*(0,4+0,6+0,4+0,8) </t>
  </si>
  <si>
    <t xml:space="preserve">drenáž u žlabu Z1:59,7*(0,4+0,6+0,4+0,8) </t>
  </si>
  <si>
    <t xml:space="preserve">drenáž u žlabu Z1:84,2*(0,4+0,6+0,4+0,8) </t>
  </si>
  <si>
    <t xml:space="preserve">drenáž u žlabu Z1:11,5*(0,4+0,6+0,4+0,8) </t>
  </si>
  <si>
    <t xml:space="preserve">drenáž u žlabu Z1:4,7*(0,4+0,6+0,4+0,8) </t>
  </si>
  <si>
    <t xml:space="preserve">drenáž u žlabu Z1:5,7*(0,4+0,6+0,4+0,8) </t>
  </si>
  <si>
    <t>u ul. Horní:150*(0,4+0,6+0,4+0,8)</t>
  </si>
  <si>
    <t>napojení na kanal:14*5,0*(0,4+0,6+0,4+0,8)</t>
  </si>
  <si>
    <t>28322024A</t>
  </si>
  <si>
    <t>Fólie zemní PE</t>
  </si>
  <si>
    <t>srov.cena pro PE folii -podklad pod beton.vymývaný:5280</t>
  </si>
  <si>
    <t>28697933A</t>
  </si>
  <si>
    <t>Geotextilie filtrační 310 g/m2 pro vsakovací modul drenáž</t>
  </si>
  <si>
    <t>srov.cena - viz TZ, výkr.A3.3,B1.2a,B1.2b:</t>
  </si>
  <si>
    <t>napojeí na kanal:8*5,0*(0,4+0,6+0,4+0,8)</t>
  </si>
  <si>
    <t>69370506</t>
  </si>
  <si>
    <t>Geotextilie PLÁŇ  500g/m2 do 6 m</t>
  </si>
  <si>
    <t>geotextilie na pláň bude položena pod konstrukční vrstvy:</t>
  </si>
  <si>
    <t>v případě nedodržení modulu přetvárnosti Edef,2 :</t>
  </si>
  <si>
    <t>na zemní pláni:</t>
  </si>
  <si>
    <t>5</t>
  </si>
  <si>
    <t>Komunikace</t>
  </si>
  <si>
    <t>564851111R00</t>
  </si>
  <si>
    <t>Podklad ze štěrkodrti po zhutnění tloušťky 15 cm</t>
  </si>
  <si>
    <t>vymývaný beton-konstr. 1:700</t>
  </si>
  <si>
    <t>beton striáž- konstr.4:740</t>
  </si>
  <si>
    <t>564871111R00</t>
  </si>
  <si>
    <t>Podklad ze štěrkodrti po zhutnění tloušťky 25 cm</t>
  </si>
  <si>
    <t>vymývaná dažba- konstr. 3:5280</t>
  </si>
  <si>
    <t>travertinové pruhy- konstr. 3.3:345</t>
  </si>
  <si>
    <t>žulové kostky 200/200, konstr. 3.1:215</t>
  </si>
  <si>
    <t>žulové kostky 100/100, konstr. 3.2:255</t>
  </si>
  <si>
    <t>tvarovaná dlažba- konstr. 2:1600+205</t>
  </si>
  <si>
    <t>581121112U00</t>
  </si>
  <si>
    <t>Kryt cementobeton CB I tl 120mm</t>
  </si>
  <si>
    <t>viz textová část - beton.striáž, C30/37 XF4:740</t>
  </si>
  <si>
    <t>581131201U00</t>
  </si>
  <si>
    <t>Kryt cementobeton CB II tl 160mm</t>
  </si>
  <si>
    <t>srovnatelná cena dlažba vymývaná:5280</t>
  </si>
  <si>
    <t>bet. C25/30 XF2, :</t>
  </si>
  <si>
    <t>provedení dle technického listu betonu:</t>
  </si>
  <si>
    <t>přesná specifikace viz TZ:</t>
  </si>
  <si>
    <t>591111111R0A</t>
  </si>
  <si>
    <t>Kladení dlažby velké kostky,lože z kamen.tl. 6 cm</t>
  </si>
  <si>
    <t>viz TZ, předběžná cena dl. 200/200/100, lože 6 cm :215</t>
  </si>
  <si>
    <t>591211111R0A</t>
  </si>
  <si>
    <t>Kladení dlažby drobné kostky,lože z kamen.tl. 6 cm</t>
  </si>
  <si>
    <t>viz textová část, žulové kostky 100/100:255</t>
  </si>
  <si>
    <t>594611111R0A</t>
  </si>
  <si>
    <t>Dlažba z lomového kamene,lože štěrkopís.do 6 cm</t>
  </si>
  <si>
    <t>viz TZ-travertinové pruhy:345</t>
  </si>
  <si>
    <t>596211232U00</t>
  </si>
  <si>
    <t>Klad zámk dl tl80 skC -300m2 chod</t>
  </si>
  <si>
    <t>viz TZ - beton dlažba- konstr. 2,1:205</t>
  </si>
  <si>
    <t>596212213U00</t>
  </si>
  <si>
    <t>Klad zámk dl tl80 skA 300m2- vozov</t>
  </si>
  <si>
    <t>viz textová část, tvarovaná dlažba, konstr 2.2:1600</t>
  </si>
  <si>
    <t>vodící linie:68</t>
  </si>
  <si>
    <t>597103112R00</t>
  </si>
  <si>
    <t>Montáž vpusti pro žlaby polymerbetonové</t>
  </si>
  <si>
    <t>kus</t>
  </si>
  <si>
    <t>597121111R0A</t>
  </si>
  <si>
    <t>Montáž odvodňov.štěrbinových trub truba dl.4m</t>
  </si>
  <si>
    <t>předběžná cena:</t>
  </si>
  <si>
    <t xml:space="preserve"> žlab Z1:127,5/4</t>
  </si>
  <si>
    <t>žlab Z2:59,7/4</t>
  </si>
  <si>
    <t>žlab Z3:84,2/4</t>
  </si>
  <si>
    <t>žlab Z4:11,5/4</t>
  </si>
  <si>
    <t>žlab Z5:4,7/4</t>
  </si>
  <si>
    <t>žlab Z6:5,7/4</t>
  </si>
  <si>
    <t>597121151R00</t>
  </si>
  <si>
    <t>Montáž odvodňovacích štěrbinových trub - vpusť</t>
  </si>
  <si>
    <t>srovnatelná cena:</t>
  </si>
  <si>
    <t>žlab Z1:6</t>
  </si>
  <si>
    <t>žlab Z2:5</t>
  </si>
  <si>
    <t>žlab Z3:3</t>
  </si>
  <si>
    <t>žlab Z4:1</t>
  </si>
  <si>
    <t>žlab Z5:1</t>
  </si>
  <si>
    <t>žlab Z6:1</t>
  </si>
  <si>
    <t>599141111RA</t>
  </si>
  <si>
    <t>Vyplnění živičnou zálivkou styčné plochy</t>
  </si>
  <si>
    <t>viz situace B1.1- ul. Horní sjezd:10</t>
  </si>
  <si>
    <t>ul. Dr. Lukášové:15+9+5</t>
  </si>
  <si>
    <t>napojení u varovných pásů:</t>
  </si>
  <si>
    <t>553961A</t>
  </si>
  <si>
    <t>Štěrbinové žlaby vč.čel, krytu, vpustí</t>
  </si>
  <si>
    <t>žlab Z1:127,5</t>
  </si>
  <si>
    <t>žlab Z2:59,7</t>
  </si>
  <si>
    <t>žlab Z3:84,2</t>
  </si>
  <si>
    <t>žlab Z4:11,5</t>
  </si>
  <si>
    <t>žlab Z5:4,7</t>
  </si>
  <si>
    <t>žlab Z6:5,7</t>
  </si>
  <si>
    <t>R-položka</t>
  </si>
  <si>
    <t>Vzorek striážového betonu 1x1 m</t>
  </si>
  <si>
    <t>kpl</t>
  </si>
  <si>
    <t>vzorek 1x1 m :2</t>
  </si>
  <si>
    <t>55396167.AA</t>
  </si>
  <si>
    <t>Čelo s nátrubkem DN 100 polymer žlabu</t>
  </si>
  <si>
    <t>srov.cena:1</t>
  </si>
  <si>
    <t>55396172.AA</t>
  </si>
  <si>
    <t>Vpusť pro polymer žlab</t>
  </si>
  <si>
    <t>55396220.AA</t>
  </si>
  <si>
    <t>Žlab odvodňovací  polymer</t>
  </si>
  <si>
    <t>srov. cena:1</t>
  </si>
  <si>
    <t>55396283.AA</t>
  </si>
  <si>
    <t>Rošt kompozit, C250</t>
  </si>
  <si>
    <t>předběžná cena:1</t>
  </si>
  <si>
    <t>58380129</t>
  </si>
  <si>
    <t>Kostka dlažební drobná 10/12 štípaná Itř. 1t=4,0m2</t>
  </si>
  <si>
    <t>T</t>
  </si>
  <si>
    <t>viz TZ žulové kostky 100/100:255/4*1,05</t>
  </si>
  <si>
    <t>5838078A</t>
  </si>
  <si>
    <t>Kámen lomový upravený tl.100mm 400x600, 400x800</t>
  </si>
  <si>
    <t>travertinové pruhy:345*0,1*1,01</t>
  </si>
  <si>
    <t>58382435A</t>
  </si>
  <si>
    <t>Deska žulová, tryskaná, řezané hrany</t>
  </si>
  <si>
    <t>srov.cena- viz TZ- žulová dlažba  200/200:215*1,01</t>
  </si>
  <si>
    <t>59245264A</t>
  </si>
  <si>
    <t>Dlažba reliéfní tm.šedá 20x10x8</t>
  </si>
  <si>
    <t>viz B1.5b varovný pás r.Lukášová:(13,5+10,6+3+3,3+8,8) * 0,4+1,01</t>
  </si>
  <si>
    <t>signální pás ul. Dr. Lukášová:(6,5+7,6)*0,8*1,01</t>
  </si>
  <si>
    <t>varovný pás parkoviště:(7+7)*0,4*1,01</t>
  </si>
  <si>
    <t>signální pás ul. Horní:8,4*0,8*1,01</t>
  </si>
  <si>
    <t>59245266A</t>
  </si>
  <si>
    <t>Dlažba  20x10x8, přírodní</t>
  </si>
  <si>
    <t>viz TZ, tvarovaná dlažba, konstr.2:(205*1,01+1600*1,01)-(37*0,5)</t>
  </si>
  <si>
    <t>srov,cena , barva červená-výstražný pás ul.Horní:37*0,5</t>
  </si>
  <si>
    <t>odpočet - varovné pásy:-(13,5+10,6+3+3,3+8,8) * 0,4+1,01</t>
  </si>
  <si>
    <t>odpočet - signální pás ul. Dr. Lukášové:-(6,5+7,6)*0,8*1,01</t>
  </si>
  <si>
    <t>odpočet - varovný pás parkoviště:-(7+7)*0,4*1,01</t>
  </si>
  <si>
    <t>odpočet- signální pás ul. Horní:-8,4*0,8*1,01</t>
  </si>
  <si>
    <t>5924530AA</t>
  </si>
  <si>
    <t>Dlažba drážkovaná 20x20X8 pro vodící linie</t>
  </si>
  <si>
    <t>viz situace B1.1:</t>
  </si>
  <si>
    <t>200/200/10 - vodící linie:68</t>
  </si>
  <si>
    <t>6</t>
  </si>
  <si>
    <t>Úpravy povrchu, podlahy</t>
  </si>
  <si>
    <t>9853241111A</t>
  </si>
  <si>
    <t>Provedení úpravy povrchu beton.krytů vč. práce</t>
  </si>
  <si>
    <t>předběžná cena : betn-striáž + vymývaný beton740+700+5280</t>
  </si>
  <si>
    <t>"Hydrofobní impregnce povrchu betnových konstrukcí:</t>
  </si>
  <si>
    <t>silan/silikonový mikroemulzní koncentrát":</t>
  </si>
  <si>
    <t>8</t>
  </si>
  <si>
    <t>Trubní vedení</t>
  </si>
  <si>
    <t>817264111R0A</t>
  </si>
  <si>
    <t>Montáž napoj.dren.potr. na kanal</t>
  </si>
  <si>
    <t>směrná cena - napojení dren. potrubí na kanal.:14</t>
  </si>
  <si>
    <t>871228111R00</t>
  </si>
  <si>
    <t>Kladení dren. potrubí do rýhy, tvr. PVC, do 150 mm</t>
  </si>
  <si>
    <t>podél žlabů Z1-Z6 a ul. Horní a napjení:127,5+59,7+84,2+11,5+4,7+5,7+150+14*5,0</t>
  </si>
  <si>
    <t>871353121RTA</t>
  </si>
  <si>
    <t>Montáž trub z plastu, gumový kroužek, DN 200 včetně dodávky trub PVC hrdlových 200x4,9x5000</t>
  </si>
  <si>
    <t>předběžná cena vč,.napojení,zaslepení, tvarovky a lože:4</t>
  </si>
  <si>
    <t>899331111R0A</t>
  </si>
  <si>
    <t>Výšková úprava  poklopu kanal. šachty</t>
  </si>
  <si>
    <t>směrná cena: výšková úprava stávajících poklopů šachet14</t>
  </si>
  <si>
    <t>899431111R0A</t>
  </si>
  <si>
    <t>Výšková úprava do 20 cm</t>
  </si>
  <si>
    <t>směrná cena: úprava poklopu šoupěte1</t>
  </si>
  <si>
    <t>28611223</t>
  </si>
  <si>
    <t>Trubka PVC-U drenážní flexibilní DN 100 mm</t>
  </si>
  <si>
    <t>podél žlabů Z1-Z6 a ul. Horní a napoj na kanal:127,5+59,7+84,2+11,5+4,7+5,7+150+14*5,0</t>
  </si>
  <si>
    <t>58344169</t>
  </si>
  <si>
    <t>Štěrkodrtě frakce 0-32 A</t>
  </si>
  <si>
    <t>drenáž u žlabů Z1-Z6:((127,5+59,7+84,2+11,5+4,7+5,7)*0,6*0,4)*1,8</t>
  </si>
  <si>
    <t>drenáž podél ul. Horní:(150*0,6*0,4)*1,8</t>
  </si>
  <si>
    <t>drenáž napoj na kanal:(14*5,0*0,6*0,4)*1,8</t>
  </si>
  <si>
    <t>poznámka :</t>
  </si>
  <si>
    <t xml:space="preserve"> zásyp rýh bude realizován v případě, že :</t>
  </si>
  <si>
    <t>nebude provedena výmena podloží:</t>
  </si>
  <si>
    <t>91</t>
  </si>
  <si>
    <t>Doplňující práce na komunikaci</t>
  </si>
  <si>
    <t>914001111R00</t>
  </si>
  <si>
    <t>Montáž svislých dopr.značek na sloupky, konzoly</t>
  </si>
  <si>
    <t>914991001R00</t>
  </si>
  <si>
    <t>Montáž dočasné značky včetně stojanu</t>
  </si>
  <si>
    <t>přechod. úprava ul. Dr.Lukáčové :19</t>
  </si>
  <si>
    <t>914991002R00</t>
  </si>
  <si>
    <t>Montáž dočasné značky velkoplošné včetně stojanu</t>
  </si>
  <si>
    <t>ul. Horní IP22:1</t>
  </si>
  <si>
    <t>914992001R00</t>
  </si>
  <si>
    <t>Nájem dopravní značky včetně stojanu</t>
  </si>
  <si>
    <t>ks/den</t>
  </si>
  <si>
    <t>19ks-14dní:266</t>
  </si>
  <si>
    <t>914992002R00</t>
  </si>
  <si>
    <t>Nájem velkoplošné dopravní značky včetně stojanu</t>
  </si>
  <si>
    <t>1ks-300dní:300</t>
  </si>
  <si>
    <t>914993001R00</t>
  </si>
  <si>
    <t>Demontáž dočasné značky včetně stojanu</t>
  </si>
  <si>
    <t>914993002R00</t>
  </si>
  <si>
    <t>Demontáž dočasné velkoplošné značky včetně stojanu</t>
  </si>
  <si>
    <t>916991121U00</t>
  </si>
  <si>
    <t>Lože pod dlaž obrub kraj beton</t>
  </si>
  <si>
    <t xml:space="preserve"> žlab Z1:127,5*0,35*0,25</t>
  </si>
  <si>
    <t>žlab Z2:59,7*0,6*0,35</t>
  </si>
  <si>
    <t>žlab Z3:84,2*0,35*0,25</t>
  </si>
  <si>
    <t>žlab Z4:11,5*0,35*0,25</t>
  </si>
  <si>
    <t>žlab Z5:4,7*0,35*0,25</t>
  </si>
  <si>
    <t>žlab Z6:5,70*0,35*0,25</t>
  </si>
  <si>
    <t>žlab u vchodu do podchodu:1*0,35*0,25</t>
  </si>
  <si>
    <t>vodící linie:68/0,4*0,6*0,4</t>
  </si>
  <si>
    <t>travertin:345*0,06</t>
  </si>
  <si>
    <t>917161111RT2</t>
  </si>
  <si>
    <t>Osazení lež. obrub.kamen. s opěrou, lože z BP 12,5 včetně kamen. obrubníku OP 2  30 x 20</t>
  </si>
  <si>
    <t>sjezd ul. Horní:9</t>
  </si>
  <si>
    <t>917862111R00</t>
  </si>
  <si>
    <t>Osazení stojat. obrub. bet. s opěrou,lože z B 12,5</t>
  </si>
  <si>
    <t>viz výkr.č.B1.5b - ul.Dr.Lukášová:13,5+21+4+1+4,5+3+1+3,5+8,5+13+37</t>
  </si>
  <si>
    <t>FÚ:18+40+33</t>
  </si>
  <si>
    <t>ul.Horní:22</t>
  </si>
  <si>
    <t>919111114UA1</t>
  </si>
  <si>
    <t>Řezání spár CB kryt š 4mm hl 120mm</t>
  </si>
  <si>
    <t>sm.cena spáry tl. 120 mm:480</t>
  </si>
  <si>
    <t>919111114UA2</t>
  </si>
  <si>
    <t>Řezání spár CB kryt š 4mm hl 160mm</t>
  </si>
  <si>
    <t>směr.cena spáry tl. 160 mm :1762</t>
  </si>
  <si>
    <t>919124111U00</t>
  </si>
  <si>
    <t>Dilat spáry vklád výplň kamenivo</t>
  </si>
  <si>
    <t>směr cena- výplň křemičitý písek:480+1762</t>
  </si>
  <si>
    <t>919731122R00</t>
  </si>
  <si>
    <t>Zarovnání styčné plochy živičné tl. do 10 cm</t>
  </si>
  <si>
    <t>viz sitauce SO 02-1.2.1- varovný pás:(9+4+3,5+14+8) * 0,4*1,01</t>
  </si>
  <si>
    <t>919732111RAA</t>
  </si>
  <si>
    <t>Úprava cementobetonového krytu broušením tl. 2 mm</t>
  </si>
  <si>
    <t>viz TZ - beton.striáž:740</t>
  </si>
  <si>
    <t>R-POLOŽKA</t>
  </si>
  <si>
    <t>upevňovací materiál DZ</t>
  </si>
  <si>
    <t>40445020.A</t>
  </si>
  <si>
    <t>Značka doprav zákazová B1-B34 500 fól 1, EG 7letá</t>
  </si>
  <si>
    <t>B1:1</t>
  </si>
  <si>
    <t>40445029.A</t>
  </si>
  <si>
    <t>Značka dopr příkazová C1-C14b 500 fól 1, EG 7letá</t>
  </si>
  <si>
    <t>C3a:1</t>
  </si>
  <si>
    <t>40445050.A</t>
  </si>
  <si>
    <t>Značka dopr inf IP 11-13 500/700 fól1, EG7letá</t>
  </si>
  <si>
    <t>IP12:1</t>
  </si>
  <si>
    <t>40445139.A</t>
  </si>
  <si>
    <t>Značka dopr info IJ 4c-15, 500/700 fól1, EG 7 letá</t>
  </si>
  <si>
    <t>40445161.A</t>
  </si>
  <si>
    <t>Značka dopr dodat E 9,10 500/500 fól 1, EG 7 letá</t>
  </si>
  <si>
    <t>srovnatelná cena - E13:2</t>
  </si>
  <si>
    <t>40445962.A</t>
  </si>
  <si>
    <t>Dopravní příslušenství, patka AL 4 ks kot šroubů</t>
  </si>
  <si>
    <t>6+1</t>
  </si>
  <si>
    <t>40450116</t>
  </si>
  <si>
    <t>Sloupek pozink. 60 mm</t>
  </si>
  <si>
    <t>bm</t>
  </si>
  <si>
    <t>4*3</t>
  </si>
  <si>
    <t>592173060</t>
  </si>
  <si>
    <t>Obrubník chodníkový ABO 100/8/25 šedý</t>
  </si>
  <si>
    <t>viz výkr.č.B1.5:(13,5+21+18+40+33+22)*1,01</t>
  </si>
  <si>
    <t>59217421</t>
  </si>
  <si>
    <t>Obrubník chodníkový ABO 14-10 1000/100/250</t>
  </si>
  <si>
    <t>viz výkr.č.B1.5:(4+1+4,5+3+1+3,5+8,5+13+37)*1,01</t>
  </si>
  <si>
    <t>592325033</t>
  </si>
  <si>
    <t>Patka pro značky</t>
  </si>
  <si>
    <t>93</t>
  </si>
  <si>
    <t>Dokončovací práce inženýrskách staveb</t>
  </si>
  <si>
    <t>933902091U0A</t>
  </si>
  <si>
    <t>Zatěž static zk</t>
  </si>
  <si>
    <t>cyklus</t>
  </si>
  <si>
    <t>srov.cena - zkoušky únosnosti pláně:10</t>
  </si>
  <si>
    <t>96</t>
  </si>
  <si>
    <t>Bourání konstrukcí</t>
  </si>
  <si>
    <t>966006132R00</t>
  </si>
  <si>
    <t>Odstranění doprav.značek se sloupky, s bet.patkami</t>
  </si>
  <si>
    <t>označník zastávky:1</t>
  </si>
  <si>
    <t>99</t>
  </si>
  <si>
    <t>Staveništní přesun hmot</t>
  </si>
  <si>
    <t>998223011R00</t>
  </si>
  <si>
    <t xml:space="preserve">Přesun hmot, pozemní komunikace, kryt dlážděný </t>
  </si>
  <si>
    <t>D96</t>
  </si>
  <si>
    <t>Přesuny suti a vybouraných hmot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</si>
  <si>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</si>
  <si>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</si>
  <si>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</si>
  <si>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</si>
  <si>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>979084216R00</t>
  </si>
  <si>
    <t xml:space="preserve">Vodorovná doprava vybour. hmot po suchu do 5 km </t>
  </si>
  <si>
    <t>979084219R00</t>
  </si>
  <si>
    <t xml:space="preserve">Příplatek k dopravě vybour.hmot za dalších 5 km </t>
  </si>
  <si>
    <t>979087213R00</t>
  </si>
  <si>
    <t xml:space="preserve">Nakládání vybouraných hmot na dopravní prostředky </t>
  </si>
  <si>
    <t>979999996R00</t>
  </si>
  <si>
    <t xml:space="preserve">Poplatek za skládku suti a vybouraných hmot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</si>
  <si>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</si>
  <si>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</si>
  <si>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</si>
  <si>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</si>
  <si>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</si>
  <si>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</si>
  <si>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</si>
  <si>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</si>
  <si>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Zkoušky podloží dle HZS, soubor 3kpl</t>
  </si>
  <si>
    <t>viz B1.5b varovný pás r.Lukášová:(13,5+10,6+3+3,3+8,8) * 0,4*1,01</t>
  </si>
  <si>
    <t>Jméno : MAJOROŠOVÁ</t>
  </si>
  <si>
    <t>Datum :05/2018</t>
  </si>
  <si>
    <t>část Komunikace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</si>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</sst>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/mm/yy"/>
    <numFmt numFmtId="165" formatCode="0.0"/>
    <numFmt numFmtId="166" formatCode="#,##0&quot; Kč&quot;"/>
    <numFmt numFmtId="167" formatCode="#,##0.00000"/>
  </numFmts>
  <fonts count="19" x14ac:knownFonts="1"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color indexed="9"/>
      <name val="Arial CE"/>
      <family val="2"/>
      <charset val="238"/>
    </font>
    <font>
      <sz val="8"/>
      <color indexed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8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  <family val="2"/>
      <charset val="238"/>
    </font>
    <font>
      <b/>
      <sz val="10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indexed="9"/>
        <bgColor indexed="26"/>
      </patternFill>
    </fill>
  </fills>
  <borders count="60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/>
      <right/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64"/>
      </bottom>
      <diagonal/>
    </border>
  </borders>
  <cellStyleXfs count="2">
    <xf numFmtId="0" fontId="0" fillId="0" borderId="0"/>
    <xf numFmtId="0" fontId="1" fillId="0" borderId="0"/>
  </cellStyleXfs>
  <cellXfs count="222">
    <xf numFmtId="0" fontId="0" fillId="0" borderId="0" xfId="0"/>
    <xf numFmtId="0" fontId="3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left"/>
    </xf>
    <xf numFmtId="0" fontId="4" fillId="0" borderId="5" xfId="0" applyFont="1" applyBorder="1"/>
    <xf numFmtId="49" fontId="4" fillId="0" borderId="6" xfId="0" applyNumberFormat="1" applyFont="1" applyBorder="1" applyAlignment="1">
      <alignment horizontal="left"/>
    </xf>
    <xf numFmtId="0" fontId="0" fillId="0" borderId="7" xfId="0" applyFont="1" applyBorder="1"/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4" fillId="0" borderId="11" xfId="0" applyFont="1" applyBorder="1" applyAlignment="1">
      <alignment horizontal="left"/>
    </xf>
    <xf numFmtId="0" fontId="3" fillId="0" borderId="7" xfId="0" applyFont="1" applyBorder="1"/>
    <xf numFmtId="49" fontId="4" fillId="0" borderId="11" xfId="0" applyNumberFormat="1" applyFont="1" applyBorder="1" applyAlignment="1">
      <alignment horizontal="left"/>
    </xf>
    <xf numFmtId="49" fontId="3" fillId="2" borderId="7" xfId="0" applyNumberFormat="1" applyFont="1" applyFill="1" applyBorder="1"/>
    <xf numFmtId="49" fontId="0" fillId="2" borderId="8" xfId="0" applyNumberFormat="1" applyFont="1" applyFill="1" applyBorder="1"/>
    <xf numFmtId="0" fontId="3" fillId="2" borderId="9" xfId="0" applyFont="1" applyFill="1" applyBorder="1"/>
    <xf numFmtId="0" fontId="0" fillId="2" borderId="9" xfId="0" applyFont="1" applyFill="1" applyBorder="1"/>
    <xf numFmtId="0" fontId="0" fillId="2" borderId="8" xfId="0" applyFont="1" applyFill="1" applyBorder="1"/>
    <xf numFmtId="0" fontId="4" fillId="0" borderId="10" xfId="0" applyFont="1" applyFill="1" applyBorder="1"/>
    <xf numFmtId="3" fontId="4" fillId="0" borderId="11" xfId="0" applyNumberFormat="1" applyFont="1" applyBorder="1" applyAlignment="1">
      <alignment horizontal="left"/>
    </xf>
    <xf numFmtId="0" fontId="0" fillId="0" borderId="0" xfId="0" applyFill="1"/>
    <xf numFmtId="49" fontId="3" fillId="2" borderId="12" xfId="0" applyNumberFormat="1" applyFont="1" applyFill="1" applyBorder="1"/>
    <xf numFmtId="49" fontId="0" fillId="2" borderId="13" xfId="0" applyNumberFormat="1" applyFont="1" applyFill="1" applyBorder="1"/>
    <xf numFmtId="0" fontId="0" fillId="2" borderId="0" xfId="0" applyFont="1" applyFill="1" applyBorder="1"/>
    <xf numFmtId="49" fontId="4" fillId="0" borderId="10" xfId="0" applyNumberFormat="1" applyFont="1" applyBorder="1" applyAlignment="1">
      <alignment horizontal="left"/>
    </xf>
    <xf numFmtId="0" fontId="4" fillId="0" borderId="14" xfId="0" applyFont="1" applyBorder="1"/>
    <xf numFmtId="0" fontId="4" fillId="0" borderId="10" xfId="0" applyNumberFormat="1" applyFont="1" applyBorder="1"/>
    <xf numFmtId="0" fontId="4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4" fillId="0" borderId="16" xfId="0" applyFont="1" applyBorder="1" applyAlignment="1">
      <alignment horizontal="left"/>
    </xf>
    <xf numFmtId="0" fontId="0" fillId="0" borderId="0" xfId="0" applyBorder="1"/>
    <xf numFmtId="0" fontId="4" fillId="0" borderId="10" xfId="0" applyFont="1" applyFill="1" applyBorder="1" applyAlignment="1"/>
    <xf numFmtId="0" fontId="4" fillId="0" borderId="16" xfId="0" applyFont="1" applyFill="1" applyBorder="1" applyAlignment="1"/>
    <xf numFmtId="0" fontId="0" fillId="0" borderId="0" xfId="0" applyFont="1" applyFill="1" applyBorder="1" applyAlignment="1"/>
    <xf numFmtId="0" fontId="4" fillId="0" borderId="10" xfId="0" applyFont="1" applyBorder="1" applyAlignment="1"/>
    <xf numFmtId="0" fontId="4" fillId="0" borderId="16" xfId="0" applyFont="1" applyBorder="1" applyAlignment="1"/>
    <xf numFmtId="3" fontId="0" fillId="0" borderId="0" xfId="0" applyNumberFormat="1"/>
    <xf numFmtId="0" fontId="4" fillId="0" borderId="7" xfId="0" applyFont="1" applyBorder="1"/>
    <xf numFmtId="0" fontId="4" fillId="0" borderId="5" xfId="0" applyFont="1" applyBorder="1" applyAlignment="1">
      <alignment horizontal="left"/>
    </xf>
    <xf numFmtId="0" fontId="4" fillId="0" borderId="17" xfId="0" applyFont="1" applyBorder="1" applyAlignment="1">
      <alignment horizontal="left"/>
    </xf>
    <xf numFmtId="0" fontId="3" fillId="2" borderId="19" xfId="0" applyFont="1" applyFill="1" applyBorder="1" applyAlignment="1">
      <alignment horizontal="left"/>
    </xf>
    <xf numFmtId="0" fontId="0" fillId="2" borderId="20" xfId="0" applyFill="1" applyBorder="1" applyAlignment="1">
      <alignment horizontal="left"/>
    </xf>
    <xf numFmtId="0" fontId="0" fillId="2" borderId="21" xfId="0" applyFill="1" applyBorder="1" applyAlignment="1">
      <alignment horizontal="center"/>
    </xf>
    <xf numFmtId="0" fontId="0" fillId="0" borderId="22" xfId="0" applyBorder="1"/>
    <xf numFmtId="0" fontId="0" fillId="0" borderId="23" xfId="0" applyFont="1" applyBorder="1"/>
    <xf numFmtId="3" fontId="0" fillId="0" borderId="6" xfId="0" applyNumberFormat="1" applyBorder="1"/>
    <xf numFmtId="0" fontId="0" fillId="0" borderId="2" xfId="0" applyBorder="1"/>
    <xf numFmtId="3" fontId="0" fillId="0" borderId="4" xfId="0" applyNumberFormat="1" applyBorder="1"/>
    <xf numFmtId="0" fontId="0" fillId="0" borderId="3" xfId="0" applyBorder="1"/>
    <xf numFmtId="0" fontId="0" fillId="0" borderId="7" xfId="0" applyBorder="1"/>
    <xf numFmtId="3" fontId="0" fillId="0" borderId="9" xfId="0" applyNumberFormat="1" applyBorder="1"/>
    <xf numFmtId="0" fontId="0" fillId="0" borderId="8" xfId="0" applyBorder="1"/>
    <xf numFmtId="0" fontId="0" fillId="0" borderId="24" xfId="0" applyFont="1" applyBorder="1"/>
    <xf numFmtId="0" fontId="0" fillId="0" borderId="23" xfId="0" applyFont="1" applyBorder="1" applyAlignment="1">
      <alignment shrinkToFit="1"/>
    </xf>
    <xf numFmtId="0" fontId="0" fillId="0" borderId="25" xfId="0" applyFont="1" applyBorder="1"/>
    <xf numFmtId="0" fontId="0" fillId="0" borderId="12" xfId="0" applyFont="1" applyBorder="1"/>
    <xf numFmtId="3" fontId="0" fillId="0" borderId="27" xfId="0" applyNumberFormat="1" applyBorder="1"/>
    <xf numFmtId="0" fontId="0" fillId="0" borderId="28" xfId="0" applyFont="1" applyBorder="1"/>
    <xf numFmtId="3" fontId="0" fillId="0" borderId="29" xfId="0" applyNumberFormat="1" applyBorder="1"/>
    <xf numFmtId="0" fontId="0" fillId="0" borderId="30" xfId="0" applyBorder="1"/>
    <xf numFmtId="0" fontId="3" fillId="2" borderId="2" xfId="0" applyFont="1" applyFill="1" applyBorder="1"/>
    <xf numFmtId="0" fontId="3" fillId="2" borderId="4" xfId="0" applyFont="1" applyFill="1" applyBorder="1"/>
    <xf numFmtId="0" fontId="3" fillId="2" borderId="3" xfId="0" applyFont="1" applyFill="1" applyBorder="1"/>
    <xf numFmtId="0" fontId="3" fillId="2" borderId="31" xfId="0" applyFont="1" applyFill="1" applyBorder="1"/>
    <xf numFmtId="0" fontId="3" fillId="2" borderId="32" xfId="0" applyFont="1" applyFill="1" applyBorder="1"/>
    <xf numFmtId="0" fontId="0" fillId="0" borderId="13" xfId="0" applyBorder="1"/>
    <xf numFmtId="0" fontId="0" fillId="0" borderId="33" xfId="0" applyFont="1" applyBorder="1"/>
    <xf numFmtId="0" fontId="0" fillId="0" borderId="34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0" xfId="0" applyFont="1" applyFill="1" applyBorder="1"/>
    <xf numFmtId="0" fontId="0" fillId="0" borderId="35" xfId="0" applyBorder="1"/>
    <xf numFmtId="0" fontId="0" fillId="0" borderId="36" xfId="0" applyBorder="1"/>
    <xf numFmtId="0" fontId="0" fillId="0" borderId="37" xfId="0" applyFont="1" applyBorder="1"/>
    <xf numFmtId="0" fontId="0" fillId="0" borderId="38" xfId="0" applyBorder="1"/>
    <xf numFmtId="165" fontId="0" fillId="0" borderId="39" xfId="0" applyNumberFormat="1" applyBorder="1" applyAlignment="1">
      <alignment horizontal="right"/>
    </xf>
    <xf numFmtId="0" fontId="0" fillId="0" borderId="39" xfId="0" applyBorder="1"/>
    <xf numFmtId="0" fontId="0" fillId="0" borderId="9" xfId="0" applyBorder="1"/>
    <xf numFmtId="165" fontId="0" fillId="0" borderId="8" xfId="0" applyNumberFormat="1" applyBorder="1" applyAlignment="1">
      <alignment horizontal="right"/>
    </xf>
    <xf numFmtId="0" fontId="6" fillId="2" borderId="28" xfId="0" applyFont="1" applyFill="1" applyBorder="1"/>
    <xf numFmtId="0" fontId="6" fillId="2" borderId="29" xfId="0" applyFont="1" applyFill="1" applyBorder="1"/>
    <xf numFmtId="0" fontId="6" fillId="2" borderId="30" xfId="0" applyFont="1" applyFill="1" applyBorder="1"/>
    <xf numFmtId="0" fontId="6" fillId="0" borderId="0" xfId="0" applyFont="1"/>
    <xf numFmtId="0" fontId="0" fillId="0" borderId="0" xfId="0" applyFont="1" applyAlignment="1"/>
    <xf numFmtId="0" fontId="0" fillId="0" borderId="0" xfId="0" applyAlignment="1">
      <alignment vertical="top" wrapText="1"/>
    </xf>
    <xf numFmtId="0" fontId="3" fillId="0" borderId="41" xfId="1" applyFont="1" applyBorder="1"/>
    <xf numFmtId="0" fontId="1" fillId="0" borderId="41" xfId="1" applyBorder="1"/>
    <xf numFmtId="0" fontId="1" fillId="0" borderId="41" xfId="1" applyBorder="1" applyAlignment="1">
      <alignment horizontal="right"/>
    </xf>
    <xf numFmtId="0" fontId="0" fillId="0" borderId="42" xfId="1" applyFont="1" applyBorder="1"/>
    <xf numFmtId="0" fontId="0" fillId="0" borderId="41" xfId="0" applyNumberFormat="1" applyBorder="1" applyAlignment="1">
      <alignment horizontal="left"/>
    </xf>
    <xf numFmtId="0" fontId="0" fillId="0" borderId="43" xfId="0" applyNumberFormat="1" applyBorder="1"/>
    <xf numFmtId="0" fontId="3" fillId="0" borderId="45" xfId="1" applyFont="1" applyBorder="1"/>
    <xf numFmtId="0" fontId="1" fillId="0" borderId="45" xfId="1" applyBorder="1"/>
    <xf numFmtId="0" fontId="1" fillId="0" borderId="45" xfId="1" applyBorder="1" applyAlignment="1">
      <alignment horizontal="right"/>
    </xf>
    <xf numFmtId="49" fontId="3" fillId="2" borderId="19" xfId="0" applyNumberFormat="1" applyFont="1" applyFill="1" applyBorder="1" applyAlignment="1">
      <alignment horizontal="center"/>
    </xf>
    <xf numFmtId="0" fontId="3" fillId="2" borderId="20" xfId="0" applyFont="1" applyFill="1" applyBorder="1" applyAlignment="1">
      <alignment horizontal="center"/>
    </xf>
    <xf numFmtId="0" fontId="3" fillId="2" borderId="21" xfId="0" applyFont="1" applyFill="1" applyBorder="1" applyAlignment="1">
      <alignment horizontal="center"/>
    </xf>
    <xf numFmtId="0" fontId="3" fillId="2" borderId="47" xfId="0" applyFont="1" applyFill="1" applyBorder="1" applyAlignment="1">
      <alignment horizontal="center"/>
    </xf>
    <xf numFmtId="0" fontId="3" fillId="2" borderId="48" xfId="0" applyFont="1" applyFill="1" applyBorder="1" applyAlignment="1">
      <alignment horizontal="center"/>
    </xf>
    <xf numFmtId="0" fontId="3" fillId="2" borderId="49" xfId="0" applyFont="1" applyFill="1" applyBorder="1" applyAlignment="1">
      <alignment horizontal="center"/>
    </xf>
    <xf numFmtId="0" fontId="4" fillId="0" borderId="0" xfId="0" applyFont="1" applyBorder="1"/>
    <xf numFmtId="3" fontId="0" fillId="0" borderId="34" xfId="0" applyNumberFormat="1" applyFont="1" applyBorder="1"/>
    <xf numFmtId="0" fontId="3" fillId="2" borderId="19" xfId="0" applyFont="1" applyFill="1" applyBorder="1"/>
    <xf numFmtId="0" fontId="3" fillId="2" borderId="20" xfId="0" applyFont="1" applyFill="1" applyBorder="1"/>
    <xf numFmtId="3" fontId="3" fillId="2" borderId="21" xfId="0" applyNumberFormat="1" applyFont="1" applyFill="1" applyBorder="1"/>
    <xf numFmtId="3" fontId="3" fillId="2" borderId="47" xfId="0" applyNumberFormat="1" applyFont="1" applyFill="1" applyBorder="1"/>
    <xf numFmtId="3" fontId="3" fillId="2" borderId="48" xfId="0" applyNumberFormat="1" applyFont="1" applyFill="1" applyBorder="1"/>
    <xf numFmtId="3" fontId="3" fillId="2" borderId="49" xfId="0" applyNumberFormat="1" applyFont="1" applyFill="1" applyBorder="1"/>
    <xf numFmtId="0" fontId="3" fillId="0" borderId="0" xfId="0" applyFont="1"/>
    <xf numFmtId="0" fontId="0" fillId="2" borderId="32" xfId="0" applyFill="1" applyBorder="1"/>
    <xf numFmtId="0" fontId="3" fillId="2" borderId="52" xfId="0" applyFont="1" applyFill="1" applyBorder="1" applyAlignment="1">
      <alignment horizontal="right"/>
    </xf>
    <xf numFmtId="0" fontId="3" fillId="2" borderId="4" xfId="0" applyFont="1" applyFill="1" applyBorder="1" applyAlignment="1">
      <alignment horizontal="right"/>
    </xf>
    <xf numFmtId="0" fontId="3" fillId="2" borderId="3" xfId="0" applyFont="1" applyFill="1" applyBorder="1" applyAlignment="1">
      <alignment horizontal="center"/>
    </xf>
    <xf numFmtId="4" fontId="5" fillId="2" borderId="4" xfId="0" applyNumberFormat="1" applyFont="1" applyFill="1" applyBorder="1" applyAlignment="1">
      <alignment horizontal="right"/>
    </xf>
    <xf numFmtId="4" fontId="5" fillId="2" borderId="32" xfId="0" applyNumberFormat="1" applyFont="1" applyFill="1" applyBorder="1" applyAlignment="1">
      <alignment horizontal="right"/>
    </xf>
    <xf numFmtId="0" fontId="0" fillId="0" borderId="17" xfId="0" applyFont="1" applyBorder="1"/>
    <xf numFmtId="3" fontId="0" fillId="0" borderId="24" xfId="0" applyNumberFormat="1" applyFont="1" applyBorder="1" applyAlignment="1">
      <alignment horizontal="right"/>
    </xf>
    <xf numFmtId="165" fontId="0" fillId="0" borderId="10" xfId="0" applyNumberFormat="1" applyFont="1" applyBorder="1" applyAlignment="1">
      <alignment horizontal="right"/>
    </xf>
    <xf numFmtId="3" fontId="0" fillId="0" borderId="35" xfId="0" applyNumberFormat="1" applyFont="1" applyBorder="1" applyAlignment="1">
      <alignment horizontal="right"/>
    </xf>
    <xf numFmtId="4" fontId="0" fillId="0" borderId="23" xfId="0" applyNumberFormat="1" applyFont="1" applyBorder="1" applyAlignment="1">
      <alignment horizontal="right"/>
    </xf>
    <xf numFmtId="3" fontId="0" fillId="0" borderId="17" xfId="0" applyNumberFormat="1" applyFont="1" applyBorder="1" applyAlignment="1">
      <alignment horizontal="right"/>
    </xf>
    <xf numFmtId="0" fontId="0" fillId="2" borderId="28" xfId="0" applyFill="1" applyBorder="1"/>
    <xf numFmtId="0" fontId="3" fillId="2" borderId="29" xfId="0" applyFont="1" applyFill="1" applyBorder="1"/>
    <xf numFmtId="0" fontId="0" fillId="2" borderId="29" xfId="0" applyFill="1" applyBorder="1"/>
    <xf numFmtId="4" fontId="0" fillId="2" borderId="53" xfId="0" applyNumberFormat="1" applyFill="1" applyBorder="1"/>
    <xf numFmtId="4" fontId="0" fillId="2" borderId="28" xfId="0" applyNumberFormat="1" applyFill="1" applyBorder="1"/>
    <xf numFmtId="4" fontId="0" fillId="2" borderId="29" xfId="0" applyNumberFormat="1" applyFill="1" applyBorder="1"/>
    <xf numFmtId="3" fontId="4" fillId="0" borderId="0" xfId="0" applyNumberFormat="1" applyFont="1"/>
    <xf numFmtId="4" fontId="4" fillId="0" borderId="0" xfId="0" applyNumberFormat="1" applyFont="1"/>
    <xf numFmtId="4" fontId="0" fillId="0" borderId="0" xfId="0" applyNumberFormat="1"/>
    <xf numFmtId="0" fontId="1" fillId="0" borderId="0" xfId="1"/>
    <xf numFmtId="0" fontId="9" fillId="0" borderId="0" xfId="1" applyFont="1" applyAlignment="1">
      <alignment horizontal="center"/>
    </xf>
    <xf numFmtId="0" fontId="10" fillId="0" borderId="0" xfId="1" applyFont="1" applyAlignment="1">
      <alignment horizontal="center"/>
    </xf>
    <xf numFmtId="0" fontId="10" fillId="0" borderId="0" xfId="1" applyFont="1" applyAlignment="1">
      <alignment horizontal="right"/>
    </xf>
    <xf numFmtId="0" fontId="4" fillId="0" borderId="42" xfId="1" applyFont="1" applyBorder="1" applyAlignment="1">
      <alignment horizontal="right"/>
    </xf>
    <xf numFmtId="0" fontId="1" fillId="0" borderId="41" xfId="1" applyBorder="1" applyAlignment="1">
      <alignment horizontal="left"/>
    </xf>
    <xf numFmtId="0" fontId="1" fillId="0" borderId="43" xfId="1" applyBorder="1"/>
    <xf numFmtId="0" fontId="4" fillId="0" borderId="0" xfId="1" applyFont="1"/>
    <xf numFmtId="0" fontId="0" fillId="0" borderId="0" xfId="1" applyFont="1"/>
    <xf numFmtId="0" fontId="1" fillId="0" borderId="0" xfId="1" applyAlignment="1">
      <alignment horizontal="right"/>
    </xf>
    <xf numFmtId="0" fontId="1" fillId="0" borderId="0" xfId="1" applyAlignment="1"/>
    <xf numFmtId="49" fontId="4" fillId="2" borderId="10" xfId="1" applyNumberFormat="1" applyFont="1" applyFill="1" applyBorder="1"/>
    <xf numFmtId="0" fontId="4" fillId="2" borderId="8" xfId="1" applyFont="1" applyFill="1" applyBorder="1" applyAlignment="1">
      <alignment horizontal="center"/>
    </xf>
    <xf numFmtId="0" fontId="4" fillId="2" borderId="8" xfId="1" applyNumberFormat="1" applyFont="1" applyFill="1" applyBorder="1" applyAlignment="1">
      <alignment horizontal="center"/>
    </xf>
    <xf numFmtId="0" fontId="4" fillId="2" borderId="10" xfId="1" applyFont="1" applyFill="1" applyBorder="1" applyAlignment="1">
      <alignment horizontal="center"/>
    </xf>
    <xf numFmtId="0" fontId="0" fillId="2" borderId="10" xfId="1" applyFont="1" applyFill="1" applyBorder="1"/>
    <xf numFmtId="0" fontId="3" fillId="0" borderId="50" xfId="1" applyFont="1" applyBorder="1" applyAlignment="1">
      <alignment horizontal="center"/>
    </xf>
    <xf numFmtId="49" fontId="3" fillId="0" borderId="50" xfId="1" applyNumberFormat="1" applyFont="1" applyBorder="1" applyAlignment="1">
      <alignment horizontal="left"/>
    </xf>
    <xf numFmtId="0" fontId="3" fillId="0" borderId="15" xfId="1" applyFont="1" applyBorder="1"/>
    <xf numFmtId="0" fontId="1" fillId="0" borderId="9" xfId="1" applyBorder="1" applyAlignment="1">
      <alignment horizontal="center"/>
    </xf>
    <xf numFmtId="0" fontId="1" fillId="0" borderId="9" xfId="1" applyNumberFormat="1" applyBorder="1" applyAlignment="1">
      <alignment horizontal="right"/>
    </xf>
    <xf numFmtId="0" fontId="1" fillId="0" borderId="9" xfId="1" applyNumberFormat="1" applyBorder="1"/>
    <xf numFmtId="0" fontId="7" fillId="0" borderId="9" xfId="1" applyNumberFormat="1" applyFont="1" applyBorder="1"/>
    <xf numFmtId="0" fontId="7" fillId="0" borderId="8" xfId="1" applyNumberFormat="1" applyFont="1" applyBorder="1"/>
    <xf numFmtId="0" fontId="11" fillId="0" borderId="0" xfId="1" applyFont="1"/>
    <xf numFmtId="0" fontId="7" fillId="0" borderId="54" xfId="1" applyFont="1" applyBorder="1" applyAlignment="1">
      <alignment horizontal="center" vertical="top"/>
    </xf>
    <xf numFmtId="49" fontId="7" fillId="0" borderId="54" xfId="1" applyNumberFormat="1" applyFont="1" applyBorder="1" applyAlignment="1">
      <alignment horizontal="left" vertical="top"/>
    </xf>
    <xf numFmtId="0" fontId="7" fillId="0" borderId="54" xfId="1" applyFont="1" applyBorder="1" applyAlignment="1">
      <alignment vertical="top" wrapText="1"/>
    </xf>
    <xf numFmtId="49" fontId="7" fillId="0" borderId="54" xfId="1" applyNumberFormat="1" applyFont="1" applyBorder="1" applyAlignment="1">
      <alignment horizontal="center" shrinkToFit="1"/>
    </xf>
    <xf numFmtId="4" fontId="7" fillId="0" borderId="54" xfId="1" applyNumberFormat="1" applyFont="1" applyBorder="1" applyAlignment="1">
      <alignment horizontal="right"/>
    </xf>
    <xf numFmtId="4" fontId="7" fillId="0" borderId="54" xfId="1" applyNumberFormat="1" applyFont="1" applyBorder="1"/>
    <xf numFmtId="167" fontId="7" fillId="0" borderId="54" xfId="1" applyNumberFormat="1" applyFont="1" applyBorder="1"/>
    <xf numFmtId="0" fontId="4" fillId="0" borderId="50" xfId="1" applyFont="1" applyBorder="1" applyAlignment="1">
      <alignment horizontal="center"/>
    </xf>
    <xf numFmtId="49" fontId="4" fillId="0" borderId="50" xfId="1" applyNumberFormat="1" applyFont="1" applyBorder="1" applyAlignment="1">
      <alignment horizontal="left"/>
    </xf>
    <xf numFmtId="0" fontId="12" fillId="0" borderId="0" xfId="1" applyFont="1" applyAlignment="1">
      <alignment wrapText="1"/>
    </xf>
    <xf numFmtId="4" fontId="13" fillId="3" borderId="56" xfId="1" applyNumberFormat="1" applyFont="1" applyFill="1" applyBorder="1" applyAlignment="1">
      <alignment horizontal="right" wrapText="1"/>
    </xf>
    <xf numFmtId="0" fontId="13" fillId="3" borderId="33" xfId="1" applyFont="1" applyFill="1" applyBorder="1" applyAlignment="1">
      <alignment horizontal="left" wrapText="1"/>
    </xf>
    <xf numFmtId="0" fontId="13" fillId="0" borderId="0" xfId="0" applyFont="1" applyBorder="1" applyAlignment="1">
      <alignment horizontal="right"/>
    </xf>
    <xf numFmtId="0" fontId="1" fillId="0" borderId="0" xfId="1" applyBorder="1"/>
    <xf numFmtId="0" fontId="1" fillId="0" borderId="13" xfId="1" applyBorder="1"/>
    <xf numFmtId="0" fontId="1" fillId="2" borderId="10" xfId="1" applyFill="1" applyBorder="1" applyAlignment="1">
      <alignment horizontal="center"/>
    </xf>
    <xf numFmtId="49" fontId="14" fillId="2" borderId="10" xfId="1" applyNumberFormat="1" applyFont="1" applyFill="1" applyBorder="1" applyAlignment="1">
      <alignment horizontal="left"/>
    </xf>
    <xf numFmtId="0" fontId="14" fillId="2" borderId="15" xfId="1" applyFont="1" applyFill="1" applyBorder="1"/>
    <xf numFmtId="0" fontId="1" fillId="2" borderId="9" xfId="1" applyFill="1" applyBorder="1" applyAlignment="1">
      <alignment horizontal="center"/>
    </xf>
    <xf numFmtId="4" fontId="1" fillId="2" borderId="9" xfId="1" applyNumberFormat="1" applyFill="1" applyBorder="1" applyAlignment="1">
      <alignment horizontal="right"/>
    </xf>
    <xf numFmtId="4" fontId="1" fillId="2" borderId="8" xfId="1" applyNumberFormat="1" applyFill="1" applyBorder="1" applyAlignment="1">
      <alignment horizontal="right"/>
    </xf>
    <xf numFmtId="4" fontId="3" fillId="2" borderId="10" xfId="1" applyNumberFormat="1" applyFont="1" applyFill="1" applyBorder="1"/>
    <xf numFmtId="0" fontId="15" fillId="2" borderId="10" xfId="1" applyFont="1" applyFill="1" applyBorder="1"/>
    <xf numFmtId="167" fontId="15" fillId="2" borderId="10" xfId="1" applyNumberFormat="1" applyFont="1" applyFill="1" applyBorder="1"/>
    <xf numFmtId="3" fontId="1" fillId="0" borderId="0" xfId="1" applyNumberFormat="1"/>
    <xf numFmtId="0" fontId="16" fillId="0" borderId="0" xfId="1" applyFont="1" applyAlignment="1"/>
    <xf numFmtId="0" fontId="17" fillId="0" borderId="0" xfId="1" applyFont="1" applyBorder="1"/>
    <xf numFmtId="3" fontId="17" fillId="0" borderId="0" xfId="1" applyNumberFormat="1" applyFont="1" applyBorder="1" applyAlignment="1">
      <alignment horizontal="right"/>
    </xf>
    <xf numFmtId="4" fontId="17" fillId="0" borderId="0" xfId="1" applyNumberFormat="1" applyFont="1" applyBorder="1"/>
    <xf numFmtId="0" fontId="16" fillId="0" borderId="0" xfId="1" applyFont="1" applyBorder="1" applyAlignment="1"/>
    <xf numFmtId="0" fontId="1" fillId="0" borderId="0" xfId="1" applyBorder="1" applyAlignment="1">
      <alignment horizontal="right"/>
    </xf>
    <xf numFmtId="49" fontId="4" fillId="0" borderId="12" xfId="0" applyNumberFormat="1" applyFont="1" applyBorder="1"/>
    <xf numFmtId="3" fontId="0" fillId="0" borderId="13" xfId="0" applyNumberFormat="1" applyFont="1" applyBorder="1"/>
    <xf numFmtId="3" fontId="0" fillId="0" borderId="50" xfId="0" applyNumberFormat="1" applyFont="1" applyBorder="1"/>
    <xf numFmtId="3" fontId="0" fillId="0" borderId="51" xfId="0" applyNumberFormat="1" applyFont="1" applyBorder="1"/>
    <xf numFmtId="0" fontId="0" fillId="0" borderId="25" xfId="0" applyBorder="1"/>
    <xf numFmtId="0" fontId="18" fillId="0" borderId="41" xfId="1" applyFont="1" applyBorder="1"/>
    <xf numFmtId="0" fontId="18" fillId="2" borderId="0" xfId="0" applyFont="1" applyFill="1" applyBorder="1"/>
    <xf numFmtId="0" fontId="0" fillId="0" borderId="12" xfId="0" applyBorder="1"/>
    <xf numFmtId="49" fontId="13" fillId="3" borderId="33" xfId="1" applyNumberFormat="1" applyFont="1" applyFill="1" applyBorder="1" applyAlignment="1">
      <alignment horizontal="left" wrapText="1"/>
    </xf>
    <xf numFmtId="49" fontId="13" fillId="3" borderId="13" xfId="1" applyNumberFormat="1" applyFont="1" applyFill="1" applyBorder="1" applyAlignment="1">
      <alignment horizontal="left" wrapText="1"/>
    </xf>
    <xf numFmtId="4" fontId="13" fillId="3" borderId="50" xfId="1" applyNumberFormat="1" applyFont="1" applyFill="1" applyBorder="1" applyAlignment="1">
      <alignment horizontal="right" wrapText="1"/>
    </xf>
    <xf numFmtId="4" fontId="13" fillId="3" borderId="59" xfId="1" applyNumberFormat="1" applyFont="1" applyFill="1" applyBorder="1" applyAlignment="1">
      <alignment horizontal="right" wrapText="1"/>
    </xf>
    <xf numFmtId="0" fontId="4" fillId="0" borderId="10" xfId="0" applyFont="1" applyBorder="1" applyAlignment="1">
      <alignment horizontal="center"/>
    </xf>
    <xf numFmtId="0" fontId="2" fillId="0" borderId="1" xfId="0" applyFont="1" applyBorder="1" applyAlignment="1">
      <alignment horizontal="center" vertical="top"/>
    </xf>
    <xf numFmtId="0" fontId="4" fillId="0" borderId="15" xfId="0" applyFont="1" applyBorder="1" applyAlignment="1">
      <alignment horizontal="left"/>
    </xf>
    <xf numFmtId="0" fontId="4" fillId="0" borderId="10" xfId="0" applyFont="1" applyBorder="1" applyAlignment="1">
      <alignment horizontal="left"/>
    </xf>
    <xf numFmtId="0" fontId="0" fillId="0" borderId="0" xfId="0" applyBorder="1" applyAlignment="1">
      <alignment horizontal="left" wrapText="1"/>
    </xf>
    <xf numFmtId="0" fontId="2" fillId="0" borderId="18" xfId="0" applyFont="1" applyBorder="1" applyAlignment="1">
      <alignment horizontal="center" vertical="center"/>
    </xf>
    <xf numFmtId="0" fontId="3" fillId="2" borderId="21" xfId="0" applyFont="1" applyFill="1" applyBorder="1" applyAlignment="1">
      <alignment horizontal="center"/>
    </xf>
    <xf numFmtId="0" fontId="0" fillId="0" borderId="26" xfId="0" applyFont="1" applyBorder="1" applyAlignment="1">
      <alignment horizontal="center" shrinkToFit="1"/>
    </xf>
    <xf numFmtId="166" fontId="0" fillId="0" borderId="11" xfId="0" applyNumberFormat="1" applyBorder="1" applyAlignment="1">
      <alignment horizontal="right" indent="2"/>
    </xf>
    <xf numFmtId="166" fontId="6" fillId="2" borderId="27" xfId="0" applyNumberFormat="1" applyFont="1" applyFill="1" applyBorder="1" applyAlignment="1">
      <alignment horizontal="right" indent="2"/>
    </xf>
    <xf numFmtId="0" fontId="7" fillId="0" borderId="0" xfId="0" applyFont="1" applyBorder="1" applyAlignment="1">
      <alignment horizontal="left" vertical="top" wrapText="1"/>
    </xf>
    <xf numFmtId="3" fontId="3" fillId="2" borderId="53" xfId="0" applyNumberFormat="1" applyFont="1" applyFill="1" applyBorder="1" applyAlignment="1">
      <alignment horizontal="right"/>
    </xf>
    <xf numFmtId="0" fontId="0" fillId="0" borderId="40" xfId="1" applyFont="1" applyBorder="1" applyAlignment="1">
      <alignment horizontal="center"/>
    </xf>
    <xf numFmtId="0" fontId="0" fillId="0" borderId="44" xfId="1" applyFont="1" applyBorder="1" applyAlignment="1">
      <alignment horizontal="center"/>
    </xf>
    <xf numFmtId="0" fontId="0" fillId="0" borderId="46" xfId="1" applyFont="1" applyBorder="1" applyAlignment="1">
      <alignment horizontal="left"/>
    </xf>
    <xf numFmtId="49" fontId="2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49" fontId="13" fillId="3" borderId="57" xfId="1" applyNumberFormat="1" applyFont="1" applyFill="1" applyBorder="1" applyAlignment="1">
      <alignment horizontal="left" wrapText="1"/>
    </xf>
    <xf numFmtId="49" fontId="13" fillId="3" borderId="58" xfId="1" applyNumberFormat="1" applyFont="1" applyFill="1" applyBorder="1" applyAlignment="1">
      <alignment horizontal="left" wrapText="1"/>
    </xf>
    <xf numFmtId="49" fontId="13" fillId="3" borderId="55" xfId="1" applyNumberFormat="1" applyFont="1" applyFill="1" applyBorder="1" applyAlignment="1">
      <alignment horizontal="left" wrapText="1"/>
    </xf>
    <xf numFmtId="0" fontId="8" fillId="0" borderId="0" xfId="1" applyFont="1" applyBorder="1" applyAlignment="1">
      <alignment horizontal="center"/>
    </xf>
    <xf numFmtId="49" fontId="0" fillId="0" borderId="44" xfId="1" applyNumberFormat="1" applyFont="1" applyBorder="1" applyAlignment="1">
      <alignment horizontal="center"/>
    </xf>
    <xf numFmtId="0" fontId="1" fillId="0" borderId="46" xfId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showGridLines="0" showZeros="0" tabSelected="1" workbookViewId="0">
      <selection activeCell="C5" sqref="C5"/>
    </sheetView>
  </sheetViews>
  <sheetFormatPr defaultRowHeight="13.2" x14ac:dyDescent="0.25"/>
  <cols>
    <col min="1" max="1" width="2" customWidth="1"/>
    <col min="2" max="2" width="15" customWidth="1"/>
    <col min="3" max="3" width="15.88671875" customWidth="1"/>
    <col min="4" max="4" width="14.5546875" customWidth="1"/>
    <col min="5" max="5" width="11.5546875" customWidth="1"/>
    <col min="6" max="6" width="13.6640625" customWidth="1"/>
    <col min="7" max="7" width="13.33203125" customWidth="1"/>
  </cols>
  <sheetData>
    <row r="1" spans="1:57" ht="24.75" customHeight="1" thickBot="1" x14ac:dyDescent="0.3">
      <c r="A1" s="200" t="s">
        <v>0</v>
      </c>
      <c r="B1" s="200"/>
      <c r="C1" s="200"/>
      <c r="D1" s="200"/>
      <c r="E1" s="200"/>
      <c r="F1" s="200"/>
      <c r="G1" s="200"/>
    </row>
    <row r="2" spans="1:57" ht="12.75" customHeight="1" x14ac:dyDescent="0.25">
      <c r="A2" s="1" t="s">
        <v>1</v>
      </c>
      <c r="B2" s="2"/>
      <c r="C2" s="3" t="str">
        <f>Rekapitulace!H1</f>
        <v>V02021</v>
      </c>
      <c r="D2" s="3" t="str">
        <f>Rekapitulace!G2</f>
        <v>část Komunikace</v>
      </c>
      <c r="E2" s="2"/>
      <c r="F2" s="4" t="s">
        <v>2</v>
      </c>
      <c r="G2" s="5" t="s">
        <v>85</v>
      </c>
    </row>
    <row r="3" spans="1:57" ht="12.75" hidden="1" customHeight="1" x14ac:dyDescent="0.25">
      <c r="A3" s="6"/>
      <c r="B3" s="7"/>
      <c r="C3" s="8"/>
      <c r="D3" s="8"/>
      <c r="E3" s="7"/>
      <c r="F3" s="9"/>
      <c r="G3" s="10"/>
    </row>
    <row r="4" spans="1:57" ht="12" customHeight="1" x14ac:dyDescent="0.25">
      <c r="A4" s="11" t="s">
        <v>3</v>
      </c>
      <c r="B4" s="7"/>
      <c r="C4" s="8" t="s">
        <v>4</v>
      </c>
      <c r="D4" s="8"/>
      <c r="E4" s="7"/>
      <c r="F4" s="9" t="s">
        <v>5</v>
      </c>
      <c r="G4" s="12"/>
    </row>
    <row r="5" spans="1:57" ht="12.9" customHeight="1" x14ac:dyDescent="0.25">
      <c r="A5" s="13" t="s">
        <v>83</v>
      </c>
      <c r="B5" s="14"/>
      <c r="C5" s="15" t="s">
        <v>84</v>
      </c>
      <c r="D5" s="16"/>
      <c r="E5" s="17"/>
      <c r="F5" s="9" t="s">
        <v>7</v>
      </c>
      <c r="G5" s="10" t="s">
        <v>86</v>
      </c>
    </row>
    <row r="6" spans="1:57" ht="12.9" customHeight="1" x14ac:dyDescent="0.25">
      <c r="A6" s="11" t="s">
        <v>8</v>
      </c>
      <c r="B6" s="7"/>
      <c r="C6" s="8" t="s">
        <v>9</v>
      </c>
      <c r="D6" s="8"/>
      <c r="E6" s="7"/>
      <c r="F6" s="18" t="s">
        <v>10</v>
      </c>
      <c r="G6" s="19">
        <v>10000</v>
      </c>
      <c r="O6" s="20"/>
    </row>
    <row r="7" spans="1:57" ht="12.9" customHeight="1" x14ac:dyDescent="0.3">
      <c r="A7" s="21" t="s">
        <v>81</v>
      </c>
      <c r="B7" s="22"/>
      <c r="C7" s="193" t="s">
        <v>82</v>
      </c>
      <c r="D7" s="23"/>
      <c r="E7" s="23"/>
      <c r="F7" s="24" t="s">
        <v>11</v>
      </c>
      <c r="G7" s="19">
        <f>IF(PocetMJ=0,0,ROUND((F30+F32)/PocetMJ,1))</f>
        <v>0</v>
      </c>
    </row>
    <row r="8" spans="1:57" x14ac:dyDescent="0.25">
      <c r="A8" s="25" t="s">
        <v>12</v>
      </c>
      <c r="B8" s="9"/>
      <c r="C8" s="201"/>
      <c r="D8" s="201"/>
      <c r="E8" s="201"/>
      <c r="F8" s="26" t="s">
        <v>13</v>
      </c>
      <c r="G8" s="27"/>
      <c r="H8" s="28"/>
      <c r="I8" s="29"/>
    </row>
    <row r="9" spans="1:57" x14ac:dyDescent="0.25">
      <c r="A9" s="25" t="s">
        <v>14</v>
      </c>
      <c r="B9" s="9"/>
      <c r="C9" s="201">
        <f>Projektant</f>
        <v>0</v>
      </c>
      <c r="D9" s="201"/>
      <c r="E9" s="201"/>
      <c r="F9" s="9"/>
      <c r="G9" s="30"/>
      <c r="H9" s="31"/>
    </row>
    <row r="10" spans="1:57" x14ac:dyDescent="0.25">
      <c r="A10" s="25" t="s">
        <v>15</v>
      </c>
      <c r="B10" s="9"/>
      <c r="C10" s="202"/>
      <c r="D10" s="202"/>
      <c r="E10" s="202"/>
      <c r="F10" s="32"/>
      <c r="G10" s="33"/>
      <c r="H10" s="34"/>
    </row>
    <row r="11" spans="1:57" ht="13.5" customHeight="1" x14ac:dyDescent="0.25">
      <c r="A11" s="25" t="s">
        <v>16</v>
      </c>
      <c r="B11" s="9"/>
      <c r="C11" s="202"/>
      <c r="D11" s="202"/>
      <c r="E11" s="202"/>
      <c r="F11" s="35" t="s">
        <v>17</v>
      </c>
      <c r="G11" s="36" t="s">
        <v>81</v>
      </c>
      <c r="H11" s="31"/>
      <c r="BA11" s="37"/>
      <c r="BB11" s="37"/>
      <c r="BC11" s="37"/>
      <c r="BD11" s="37"/>
      <c r="BE11" s="37"/>
    </row>
    <row r="12" spans="1:57" ht="12.75" customHeight="1" x14ac:dyDescent="0.25">
      <c r="A12" s="38" t="s">
        <v>18</v>
      </c>
      <c r="B12" s="7"/>
      <c r="C12" s="199"/>
      <c r="D12" s="199"/>
      <c r="E12" s="199"/>
      <c r="F12" s="39" t="s">
        <v>19</v>
      </c>
      <c r="G12" s="40"/>
      <c r="H12" s="31"/>
    </row>
    <row r="13" spans="1:57" ht="28.5" customHeight="1" thickBot="1" x14ac:dyDescent="0.3">
      <c r="A13" s="204" t="s">
        <v>20</v>
      </c>
      <c r="B13" s="204"/>
      <c r="C13" s="204"/>
      <c r="D13" s="204"/>
      <c r="E13" s="204"/>
      <c r="F13" s="204"/>
      <c r="G13" s="204"/>
      <c r="H13" s="31"/>
    </row>
    <row r="14" spans="1:57" ht="17.25" customHeight="1" thickBot="1" x14ac:dyDescent="0.3">
      <c r="A14" s="41" t="s">
        <v>21</v>
      </c>
      <c r="B14" s="42"/>
      <c r="C14" s="43"/>
      <c r="D14" s="205" t="s">
        <v>22</v>
      </c>
      <c r="E14" s="205"/>
      <c r="F14" s="205"/>
      <c r="G14" s="205"/>
    </row>
    <row r="15" spans="1:57" ht="15.9" customHeight="1" x14ac:dyDescent="0.25">
      <c r="A15" s="44"/>
      <c r="B15" s="45" t="s">
        <v>23</v>
      </c>
      <c r="C15" s="46">
        <f>HSV</f>
        <v>0</v>
      </c>
      <c r="D15" s="47" t="str">
        <f>Rekapitulace!A22</f>
        <v>Ztížené výrobní podmínky</v>
      </c>
      <c r="E15" s="48"/>
      <c r="F15" s="49"/>
      <c r="G15" s="46">
        <f>Rekapitulace!I22</f>
        <v>0</v>
      </c>
    </row>
    <row r="16" spans="1:57" ht="15.9" customHeight="1" x14ac:dyDescent="0.25">
      <c r="A16" s="44" t="s">
        <v>24</v>
      </c>
      <c r="B16" s="45" t="s">
        <v>25</v>
      </c>
      <c r="C16" s="46">
        <f>PSV</f>
        <v>0</v>
      </c>
      <c r="D16" s="50" t="str">
        <f>Rekapitulace!A23</f>
        <v>Oborová přirážka</v>
      </c>
      <c r="E16" s="51"/>
      <c r="F16" s="52"/>
      <c r="G16" s="46">
        <f>Rekapitulace!I23</f>
        <v>0</v>
      </c>
    </row>
    <row r="17" spans="1:7" ht="15.9" customHeight="1" x14ac:dyDescent="0.25">
      <c r="A17" s="44" t="s">
        <v>26</v>
      </c>
      <c r="B17" s="45" t="s">
        <v>27</v>
      </c>
      <c r="C17" s="46">
        <f>Mont</f>
        <v>0</v>
      </c>
      <c r="D17" s="50" t="str">
        <f>Rekapitulace!A24</f>
        <v>Přesun stavebních kapacit</v>
      </c>
      <c r="E17" s="51"/>
      <c r="F17" s="52"/>
      <c r="G17" s="46">
        <f>Rekapitulace!I24</f>
        <v>0</v>
      </c>
    </row>
    <row r="18" spans="1:7" ht="15.9" customHeight="1" x14ac:dyDescent="0.25">
      <c r="A18" s="53" t="s">
        <v>28</v>
      </c>
      <c r="B18" s="54" t="s">
        <v>29</v>
      </c>
      <c r="C18" s="46">
        <f>Dodavka</f>
        <v>0</v>
      </c>
      <c r="D18" s="50" t="str">
        <f>Rekapitulace!A25</f>
        <v>Mimostaveništní doprava</v>
      </c>
      <c r="E18" s="51"/>
      <c r="F18" s="52"/>
      <c r="G18" s="46">
        <f>Rekapitulace!I25</f>
        <v>0</v>
      </c>
    </row>
    <row r="19" spans="1:7" ht="15.9" customHeight="1" x14ac:dyDescent="0.25">
      <c r="A19" s="55" t="s">
        <v>30</v>
      </c>
      <c r="B19" s="45"/>
      <c r="C19" s="46">
        <f>SUM(C15:C18)</f>
        <v>0</v>
      </c>
      <c r="D19" s="6" t="str">
        <f>Rekapitulace!A26</f>
        <v>Zařízení staveniště</v>
      </c>
      <c r="E19" s="51"/>
      <c r="F19" s="52"/>
      <c r="G19" s="46">
        <f>Rekapitulace!I26</f>
        <v>0</v>
      </c>
    </row>
    <row r="20" spans="1:7" ht="15.9" customHeight="1" x14ac:dyDescent="0.25">
      <c r="A20" s="55"/>
      <c r="B20" s="45"/>
      <c r="C20" s="46"/>
      <c r="D20" s="50" t="str">
        <f>Rekapitulace!A27</f>
        <v>Provoz investora</v>
      </c>
      <c r="E20" s="51"/>
      <c r="F20" s="52"/>
      <c r="G20" s="46">
        <f>Rekapitulace!I27</f>
        <v>0</v>
      </c>
    </row>
    <row r="21" spans="1:7" ht="15.9" customHeight="1" x14ac:dyDescent="0.25">
      <c r="A21" s="55" t="s">
        <v>31</v>
      </c>
      <c r="B21" s="45"/>
      <c r="C21" s="46">
        <f>HZS</f>
        <v>0</v>
      </c>
      <c r="D21" s="50" t="str">
        <f>Rekapitulace!A29</f>
        <v>Kompletační činnost (IČD)</v>
      </c>
      <c r="E21" s="51"/>
      <c r="F21" s="52"/>
      <c r="G21" s="46">
        <f>Rekapitulace!I29</f>
        <v>0</v>
      </c>
    </row>
    <row r="22" spans="1:7" ht="15.9" customHeight="1" x14ac:dyDescent="0.25">
      <c r="A22" s="56" t="s">
        <v>32</v>
      </c>
      <c r="B22" s="31"/>
      <c r="C22" s="46">
        <f>C19+C21</f>
        <v>0</v>
      </c>
      <c r="D22" s="50" t="s">
        <v>33</v>
      </c>
      <c r="E22" s="51"/>
      <c r="F22" s="52"/>
      <c r="G22" s="46">
        <f>G23-SUM(G15:G21)</f>
        <v>0</v>
      </c>
    </row>
    <row r="23" spans="1:7" ht="15.9" customHeight="1" thickBot="1" x14ac:dyDescent="0.3">
      <c r="A23" s="206" t="s">
        <v>34</v>
      </c>
      <c r="B23" s="206"/>
      <c r="C23" s="57">
        <f>C22+G23</f>
        <v>0</v>
      </c>
      <c r="D23" s="58" t="s">
        <v>35</v>
      </c>
      <c r="E23" s="59"/>
      <c r="F23" s="60"/>
      <c r="G23" s="46">
        <f>VRN</f>
        <v>0</v>
      </c>
    </row>
    <row r="24" spans="1:7" x14ac:dyDescent="0.25">
      <c r="A24" s="61" t="s">
        <v>36</v>
      </c>
      <c r="B24" s="62"/>
      <c r="C24" s="63"/>
      <c r="D24" s="62" t="s">
        <v>37</v>
      </c>
      <c r="E24" s="62"/>
      <c r="F24" s="64" t="s">
        <v>38</v>
      </c>
      <c r="G24" s="65"/>
    </row>
    <row r="25" spans="1:7" x14ac:dyDescent="0.25">
      <c r="A25" s="194" t="s">
        <v>459</v>
      </c>
      <c r="B25" s="31"/>
      <c r="C25" s="66"/>
      <c r="D25" s="31" t="s">
        <v>39</v>
      </c>
      <c r="F25" s="67" t="s">
        <v>39</v>
      </c>
      <c r="G25" s="68"/>
    </row>
    <row r="26" spans="1:7" ht="37.5" customHeight="1" x14ac:dyDescent="0.25">
      <c r="A26" s="194" t="s">
        <v>460</v>
      </c>
      <c r="B26" s="69"/>
      <c r="C26" s="66"/>
      <c r="D26" s="31" t="s">
        <v>40</v>
      </c>
      <c r="F26" s="67" t="s">
        <v>40</v>
      </c>
      <c r="G26" s="68"/>
    </row>
    <row r="27" spans="1:7" x14ac:dyDescent="0.25">
      <c r="A27" s="56"/>
      <c r="B27" s="70"/>
      <c r="C27" s="66"/>
      <c r="D27" s="31"/>
      <c r="F27" s="67"/>
      <c r="G27" s="68"/>
    </row>
    <row r="28" spans="1:7" x14ac:dyDescent="0.25">
      <c r="A28" s="56" t="s">
        <v>41</v>
      </c>
      <c r="B28" s="31"/>
      <c r="C28" s="66"/>
      <c r="D28" s="67" t="s">
        <v>42</v>
      </c>
      <c r="E28" s="66"/>
      <c r="F28" s="71" t="s">
        <v>42</v>
      </c>
      <c r="G28" s="68"/>
    </row>
    <row r="29" spans="1:7" ht="69" customHeight="1" x14ac:dyDescent="0.25">
      <c r="A29" s="56"/>
      <c r="B29" s="31"/>
      <c r="C29" s="72"/>
      <c r="D29" s="73"/>
      <c r="E29" s="72"/>
      <c r="F29" s="31"/>
      <c r="G29" s="68"/>
    </row>
    <row r="30" spans="1:7" x14ac:dyDescent="0.25">
      <c r="A30" s="74" t="s">
        <v>43</v>
      </c>
      <c r="B30" s="75"/>
      <c r="C30" s="76">
        <v>21</v>
      </c>
      <c r="D30" s="75" t="s">
        <v>44</v>
      </c>
      <c r="E30" s="77"/>
      <c r="F30" s="207">
        <f>ROUND(C23-F32,0)</f>
        <v>0</v>
      </c>
      <c r="G30" s="207"/>
    </row>
    <row r="31" spans="1:7" x14ac:dyDescent="0.25">
      <c r="A31" s="74" t="s">
        <v>45</v>
      </c>
      <c r="B31" s="75"/>
      <c r="C31" s="76">
        <f>SazbaDPH1</f>
        <v>21</v>
      </c>
      <c r="D31" s="75" t="s">
        <v>46</v>
      </c>
      <c r="E31" s="77"/>
      <c r="F31" s="207">
        <f>ROUND(PRODUCT(F30,C31/100),1)</f>
        <v>0</v>
      </c>
      <c r="G31" s="207"/>
    </row>
    <row r="32" spans="1:7" x14ac:dyDescent="0.25">
      <c r="A32" s="74" t="s">
        <v>43</v>
      </c>
      <c r="B32" s="75"/>
      <c r="C32" s="76">
        <v>0</v>
      </c>
      <c r="D32" s="75" t="s">
        <v>46</v>
      </c>
      <c r="E32" s="77"/>
      <c r="F32" s="207">
        <v>0</v>
      </c>
      <c r="G32" s="207"/>
    </row>
    <row r="33" spans="1:8" x14ac:dyDescent="0.25">
      <c r="A33" s="74" t="s">
        <v>45</v>
      </c>
      <c r="B33" s="78"/>
      <c r="C33" s="79">
        <f>SazbaDPH2</f>
        <v>0</v>
      </c>
      <c r="D33" s="75" t="s">
        <v>46</v>
      </c>
      <c r="E33" s="52"/>
      <c r="F33" s="207">
        <f>ROUND(PRODUCT(F32,C33/100),1)</f>
        <v>0</v>
      </c>
      <c r="G33" s="207"/>
    </row>
    <row r="34" spans="1:8" s="83" customFormat="1" ht="19.5" customHeight="1" thickBot="1" x14ac:dyDescent="0.35">
      <c r="A34" s="80" t="s">
        <v>47</v>
      </c>
      <c r="B34" s="81"/>
      <c r="C34" s="81"/>
      <c r="D34" s="81"/>
      <c r="E34" s="82"/>
      <c r="F34" s="208">
        <f>CEILING(SUM(F30:F33),IF(SUM(F30:F33)&gt;=0,1,-1))</f>
        <v>0</v>
      </c>
      <c r="G34" s="208"/>
    </row>
    <row r="36" spans="1:8" x14ac:dyDescent="0.25">
      <c r="A36" s="84" t="s">
        <v>48</v>
      </c>
      <c r="B36" s="84"/>
      <c r="C36" s="84"/>
      <c r="D36" s="84"/>
      <c r="E36" s="84"/>
      <c r="F36" s="84"/>
      <c r="G36" s="84"/>
      <c r="H36" t="s">
        <v>6</v>
      </c>
    </row>
    <row r="37" spans="1:8" ht="14.25" customHeight="1" x14ac:dyDescent="0.25">
      <c r="A37" s="84"/>
      <c r="B37" s="209"/>
      <c r="C37" s="209"/>
      <c r="D37" s="209"/>
      <c r="E37" s="209"/>
      <c r="F37" s="209"/>
      <c r="G37" s="209"/>
      <c r="H37" t="s">
        <v>6</v>
      </c>
    </row>
    <row r="38" spans="1:8" ht="12.75" customHeight="1" x14ac:dyDescent="0.25">
      <c r="A38" s="85"/>
      <c r="B38" s="209"/>
      <c r="C38" s="209"/>
      <c r="D38" s="209"/>
      <c r="E38" s="209"/>
      <c r="F38" s="209"/>
      <c r="G38" s="209"/>
      <c r="H38" t="s">
        <v>6</v>
      </c>
    </row>
    <row r="39" spans="1:8" x14ac:dyDescent="0.25">
      <c r="A39" s="85"/>
      <c r="B39" s="209"/>
      <c r="C39" s="209"/>
      <c r="D39" s="209"/>
      <c r="E39" s="209"/>
      <c r="F39" s="209"/>
      <c r="G39" s="209"/>
      <c r="H39" t="s">
        <v>6</v>
      </c>
    </row>
    <row r="40" spans="1:8" x14ac:dyDescent="0.25">
      <c r="A40" s="85"/>
      <c r="B40" s="209"/>
      <c r="C40" s="209"/>
      <c r="D40" s="209"/>
      <c r="E40" s="209"/>
      <c r="F40" s="209"/>
      <c r="G40" s="209"/>
      <c r="H40" t="s">
        <v>6</v>
      </c>
    </row>
    <row r="41" spans="1:8" x14ac:dyDescent="0.25">
      <c r="A41" s="85"/>
      <c r="B41" s="209"/>
      <c r="C41" s="209"/>
      <c r="D41" s="209"/>
      <c r="E41" s="209"/>
      <c r="F41" s="209"/>
      <c r="G41" s="209"/>
      <c r="H41" t="s">
        <v>6</v>
      </c>
    </row>
    <row r="42" spans="1:8" x14ac:dyDescent="0.25">
      <c r="A42" s="85"/>
      <c r="B42" s="209"/>
      <c r="C42" s="209"/>
      <c r="D42" s="209"/>
      <c r="E42" s="209"/>
      <c r="F42" s="209"/>
      <c r="G42" s="209"/>
      <c r="H42" t="s">
        <v>6</v>
      </c>
    </row>
    <row r="43" spans="1:8" x14ac:dyDescent="0.25">
      <c r="A43" s="85"/>
      <c r="B43" s="209"/>
      <c r="C43" s="209"/>
      <c r="D43" s="209"/>
      <c r="E43" s="209"/>
      <c r="F43" s="209"/>
      <c r="G43" s="209"/>
      <c r="H43" t="s">
        <v>6</v>
      </c>
    </row>
    <row r="44" spans="1:8" x14ac:dyDescent="0.25">
      <c r="A44" s="85"/>
      <c r="B44" s="209"/>
      <c r="C44" s="209"/>
      <c r="D44" s="209"/>
      <c r="E44" s="209"/>
      <c r="F44" s="209"/>
      <c r="G44" s="209"/>
      <c r="H44" t="s">
        <v>6</v>
      </c>
    </row>
    <row r="45" spans="1:8" ht="0.75" customHeight="1" x14ac:dyDescent="0.25">
      <c r="A45" s="85"/>
      <c r="B45" s="209"/>
      <c r="C45" s="209"/>
      <c r="D45" s="209"/>
      <c r="E45" s="209"/>
      <c r="F45" s="209"/>
      <c r="G45" s="209"/>
      <c r="H45" t="s">
        <v>6</v>
      </c>
    </row>
    <row r="46" spans="1:8" ht="12.75" customHeight="1" x14ac:dyDescent="0.25">
      <c r="B46" s="203"/>
      <c r="C46" s="203"/>
      <c r="D46" s="203"/>
      <c r="E46" s="203"/>
      <c r="F46" s="203"/>
      <c r="G46" s="203"/>
    </row>
    <row r="47" spans="1:8" ht="12.75" customHeight="1" x14ac:dyDescent="0.25">
      <c r="B47" s="203"/>
      <c r="C47" s="203"/>
      <c r="D47" s="203"/>
      <c r="E47" s="203"/>
      <c r="F47" s="203"/>
      <c r="G47" s="203"/>
    </row>
    <row r="48" spans="1:8" ht="12.75" customHeight="1" x14ac:dyDescent="0.25">
      <c r="B48" s="203"/>
      <c r="C48" s="203"/>
      <c r="D48" s="203"/>
      <c r="E48" s="203"/>
      <c r="F48" s="203"/>
      <c r="G48" s="203"/>
    </row>
    <row r="49" spans="2:7" ht="12.75" customHeight="1" x14ac:dyDescent="0.25">
      <c r="B49" s="203"/>
      <c r="C49" s="203"/>
      <c r="D49" s="203"/>
      <c r="E49" s="203"/>
      <c r="F49" s="203"/>
      <c r="G49" s="203"/>
    </row>
    <row r="50" spans="2:7" ht="12.75" customHeight="1" x14ac:dyDescent="0.25">
      <c r="B50" s="203"/>
      <c r="C50" s="203"/>
      <c r="D50" s="203"/>
      <c r="E50" s="203"/>
      <c r="F50" s="203"/>
      <c r="G50" s="203"/>
    </row>
    <row r="51" spans="2:7" ht="12.75" customHeight="1" x14ac:dyDescent="0.25">
      <c r="B51" s="203"/>
      <c r="C51" s="203"/>
      <c r="D51" s="203"/>
      <c r="E51" s="203"/>
      <c r="F51" s="203"/>
      <c r="G51" s="203"/>
    </row>
    <row r="52" spans="2:7" ht="12.75" customHeight="1" x14ac:dyDescent="0.25">
      <c r="B52" s="203"/>
      <c r="C52" s="203"/>
      <c r="D52" s="203"/>
      <c r="E52" s="203"/>
      <c r="F52" s="203"/>
      <c r="G52" s="203"/>
    </row>
    <row r="53" spans="2:7" ht="12.75" customHeight="1" x14ac:dyDescent="0.25">
      <c r="B53" s="203"/>
      <c r="C53" s="203"/>
      <c r="D53" s="203"/>
      <c r="E53" s="203"/>
      <c r="F53" s="203"/>
      <c r="G53" s="203"/>
    </row>
    <row r="54" spans="2:7" ht="12.75" customHeight="1" x14ac:dyDescent="0.25">
      <c r="B54" s="203"/>
      <c r="C54" s="203"/>
      <c r="D54" s="203"/>
      <c r="E54" s="203"/>
      <c r="F54" s="203"/>
      <c r="G54" s="203"/>
    </row>
    <row r="55" spans="2:7" ht="12.75" customHeight="1" x14ac:dyDescent="0.25">
      <c r="B55" s="203"/>
      <c r="C55" s="203"/>
      <c r="D55" s="203"/>
      <c r="E55" s="203"/>
      <c r="F55" s="203"/>
      <c r="G55" s="203"/>
    </row>
  </sheetData>
  <sheetProtection selectLockedCells="1" selectUnlockedCells="1"/>
  <mergeCells count="25">
    <mergeCell ref="B55:G55"/>
    <mergeCell ref="B49:G49"/>
    <mergeCell ref="B50:G50"/>
    <mergeCell ref="B51:G51"/>
    <mergeCell ref="B52:G52"/>
    <mergeCell ref="B53:G53"/>
    <mergeCell ref="B54:G54"/>
    <mergeCell ref="B48:G48"/>
    <mergeCell ref="A13:G13"/>
    <mergeCell ref="D14:G14"/>
    <mergeCell ref="A23:B23"/>
    <mergeCell ref="F30:G30"/>
    <mergeCell ref="F31:G31"/>
    <mergeCell ref="F32:G32"/>
    <mergeCell ref="F33:G33"/>
    <mergeCell ref="F34:G34"/>
    <mergeCell ref="B37:G45"/>
    <mergeCell ref="B46:G46"/>
    <mergeCell ref="B47:G47"/>
    <mergeCell ref="C12:E12"/>
    <mergeCell ref="A1:G1"/>
    <mergeCell ref="C8:E8"/>
    <mergeCell ref="C9:E9"/>
    <mergeCell ref="C10:E10"/>
    <mergeCell ref="C11:E11"/>
  </mergeCells>
  <pageMargins left="0.78740157480314965" right="0.59055118110236227" top="1.3779527559055118" bottom="0.78740157480314965" header="0.51181102362204722" footer="0.19685039370078741"/>
  <pageSetup paperSize="9" firstPageNumber="0" orientation="portrait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82"/>
  <sheetViews>
    <sheetView showGridLines="0" showZeros="0" workbookViewId="0">
      <selection activeCell="I29" sqref="I29"/>
    </sheetView>
  </sheetViews>
  <sheetFormatPr defaultRowHeight="13.2" x14ac:dyDescent="0.25"/>
  <cols>
    <col min="1" max="1" width="5.88671875" customWidth="1"/>
    <col min="2" max="2" width="6.109375" customWidth="1"/>
    <col min="3" max="3" width="11.44140625" customWidth="1"/>
    <col min="4" max="4" width="15.88671875" customWidth="1"/>
    <col min="5" max="5" width="11.33203125" customWidth="1"/>
    <col min="6" max="6" width="9.33203125" customWidth="1"/>
    <col min="7" max="7" width="11" customWidth="1"/>
    <col min="8" max="8" width="9.5546875" customWidth="1"/>
    <col min="9" max="9" width="9" customWidth="1"/>
  </cols>
  <sheetData>
    <row r="1" spans="1:9" ht="14.4" thickTop="1" x14ac:dyDescent="0.3">
      <c r="A1" s="211" t="s">
        <v>49</v>
      </c>
      <c r="B1" s="211"/>
      <c r="C1" s="192" t="str">
        <f>CONCATENATE(cislostavby," ",nazevstavby)</f>
        <v>V02021 OSTRAVA-JIH, VEŘEJNÝ PROSTOR-HRABŮVKA</v>
      </c>
      <c r="D1" s="87"/>
      <c r="E1" s="88"/>
      <c r="F1" s="87"/>
      <c r="G1" s="89" t="s">
        <v>50</v>
      </c>
      <c r="H1" s="90" t="s">
        <v>81</v>
      </c>
      <c r="I1" s="91"/>
    </row>
    <row r="2" spans="1:9" ht="13.8" thickBot="1" x14ac:dyDescent="0.3">
      <c r="A2" s="212" t="s">
        <v>51</v>
      </c>
      <c r="B2" s="212"/>
      <c r="C2" s="92" t="str">
        <f>CONCATENATE(cisloobjektu," ",nazevobjektu)</f>
        <v>SO 02 ZPEV. PL.OCHY A CHODNÍKY VČ. ODVOD.</v>
      </c>
      <c r="D2" s="93"/>
      <c r="E2" s="94"/>
      <c r="F2" s="93"/>
      <c r="G2" s="213" t="s">
        <v>461</v>
      </c>
      <c r="H2" s="213"/>
      <c r="I2" s="213"/>
    </row>
    <row r="3" spans="1:9" ht="13.8" thickTop="1" x14ac:dyDescent="0.25">
      <c r="F3" s="31"/>
    </row>
    <row r="4" spans="1:9" ht="19.5" customHeight="1" x14ac:dyDescent="0.3">
      <c r="A4" s="214" t="s">
        <v>52</v>
      </c>
      <c r="B4" s="214"/>
      <c r="C4" s="214"/>
      <c r="D4" s="214"/>
      <c r="E4" s="214"/>
      <c r="F4" s="214"/>
      <c r="G4" s="214"/>
      <c r="H4" s="214"/>
      <c r="I4" s="214"/>
    </row>
    <row r="6" spans="1:9" s="31" customFormat="1" ht="13.8" thickBot="1" x14ac:dyDescent="0.3">
      <c r="A6" s="95"/>
      <c r="B6" s="96" t="s">
        <v>53</v>
      </c>
      <c r="C6" s="96"/>
      <c r="D6" s="97"/>
      <c r="E6" s="98" t="s">
        <v>54</v>
      </c>
      <c r="F6" s="99" t="s">
        <v>55</v>
      </c>
      <c r="G6" s="99" t="s">
        <v>56</v>
      </c>
      <c r="H6" s="99" t="s">
        <v>57</v>
      </c>
      <c r="I6" s="100" t="s">
        <v>31</v>
      </c>
    </row>
    <row r="7" spans="1:9" s="31" customFormat="1" x14ac:dyDescent="0.25">
      <c r="A7" s="187" t="str">
        <f>Položky!B7</f>
        <v>1</v>
      </c>
      <c r="B7" s="101" t="str">
        <f>Položky!C7</f>
        <v>Zemní práce</v>
      </c>
      <c r="D7" s="102"/>
      <c r="E7" s="188">
        <f>Položky!BA85</f>
        <v>0</v>
      </c>
      <c r="F7" s="189">
        <f>Položky!BB85</f>
        <v>0</v>
      </c>
      <c r="G7" s="189">
        <f>Položky!BC85</f>
        <v>0</v>
      </c>
      <c r="H7" s="189">
        <f>Položky!BD85</f>
        <v>0</v>
      </c>
      <c r="I7" s="190">
        <f>Položky!BE85</f>
        <v>0</v>
      </c>
    </row>
    <row r="8" spans="1:9" s="31" customFormat="1" x14ac:dyDescent="0.25">
      <c r="A8" s="187" t="str">
        <f>Položky!B86</f>
        <v>2</v>
      </c>
      <c r="B8" s="101" t="str">
        <f>Položky!C86</f>
        <v>Základy a zvláštní zakládání</v>
      </c>
      <c r="D8" s="102"/>
      <c r="E8" s="188">
        <f>Položky!BA125</f>
        <v>0</v>
      </c>
      <c r="F8" s="189">
        <f>Položky!BB125</f>
        <v>0</v>
      </c>
      <c r="G8" s="189">
        <f>Položky!BC125</f>
        <v>0</v>
      </c>
      <c r="H8" s="189">
        <f>Položky!BD125</f>
        <v>0</v>
      </c>
      <c r="I8" s="190">
        <f>Položky!BE125</f>
        <v>0</v>
      </c>
    </row>
    <row r="9" spans="1:9" s="31" customFormat="1" x14ac:dyDescent="0.25">
      <c r="A9" s="187" t="str">
        <f>Položky!B126</f>
        <v>5</v>
      </c>
      <c r="B9" s="101" t="str">
        <f>Položky!C126</f>
        <v>Komunikace</v>
      </c>
      <c r="D9" s="102"/>
      <c r="E9" s="188">
        <f>Položky!BA238</f>
        <v>0</v>
      </c>
      <c r="F9" s="189">
        <f>Položky!BB238</f>
        <v>0</v>
      </c>
      <c r="G9" s="189">
        <f>Položky!BC238</f>
        <v>0</v>
      </c>
      <c r="H9" s="189">
        <f>Položky!BD238</f>
        <v>0</v>
      </c>
      <c r="I9" s="190">
        <f>Položky!BE238</f>
        <v>0</v>
      </c>
    </row>
    <row r="10" spans="1:9" s="31" customFormat="1" x14ac:dyDescent="0.25">
      <c r="A10" s="187" t="str">
        <f>Položky!B239</f>
        <v>6</v>
      </c>
      <c r="B10" s="101" t="str">
        <f>Položky!C239</f>
        <v>Úpravy povrchu, podlahy</v>
      </c>
      <c r="D10" s="102"/>
      <c r="E10" s="188">
        <f>Položky!BA245</f>
        <v>0</v>
      </c>
      <c r="F10" s="189">
        <f>Položky!BB245</f>
        <v>0</v>
      </c>
      <c r="G10" s="189">
        <f>Položky!BC245</f>
        <v>0</v>
      </c>
      <c r="H10" s="189">
        <f>Položky!BD245</f>
        <v>0</v>
      </c>
      <c r="I10" s="190">
        <f>Položky!BE245</f>
        <v>0</v>
      </c>
    </row>
    <row r="11" spans="1:9" s="31" customFormat="1" x14ac:dyDescent="0.25">
      <c r="A11" s="187" t="str">
        <f>Položky!B246</f>
        <v>8</v>
      </c>
      <c r="B11" s="101" t="str">
        <f>Položky!C246</f>
        <v>Trubní vedení</v>
      </c>
      <c r="D11" s="102"/>
      <c r="E11" s="188">
        <f>Položky!BA273</f>
        <v>0</v>
      </c>
      <c r="F11" s="189">
        <f>Položky!BB273</f>
        <v>0</v>
      </c>
      <c r="G11" s="189">
        <f>Položky!BC273</f>
        <v>0</v>
      </c>
      <c r="H11" s="189">
        <f>Položky!BD273</f>
        <v>0</v>
      </c>
      <c r="I11" s="190">
        <f>Položky!BE273</f>
        <v>0</v>
      </c>
    </row>
    <row r="12" spans="1:9" s="31" customFormat="1" x14ac:dyDescent="0.25">
      <c r="A12" s="187" t="str">
        <f>Položky!B274</f>
        <v>91</v>
      </c>
      <c r="B12" s="101" t="str">
        <f>Položky!C274</f>
        <v>Doplňující práce na komunikaci</v>
      </c>
      <c r="D12" s="102"/>
      <c r="E12" s="188">
        <f>Položky!BA359</f>
        <v>0</v>
      </c>
      <c r="F12" s="189">
        <f>Položky!BB359</f>
        <v>0</v>
      </c>
      <c r="G12" s="189">
        <f>Položky!BC359</f>
        <v>0</v>
      </c>
      <c r="H12" s="189">
        <f>Položky!BD359</f>
        <v>0</v>
      </c>
      <c r="I12" s="190">
        <f>Položky!BE359</f>
        <v>0</v>
      </c>
    </row>
    <row r="13" spans="1:9" s="31" customFormat="1" x14ac:dyDescent="0.25">
      <c r="A13" s="187" t="str">
        <f>Položky!B360</f>
        <v>93</v>
      </c>
      <c r="B13" s="101" t="str">
        <f>Položky!C360</f>
        <v>Dokončovací práce inženýrskách staveb</v>
      </c>
      <c r="D13" s="102"/>
      <c r="E13" s="188">
        <f>Položky!BA364</f>
        <v>0</v>
      </c>
      <c r="F13" s="189">
        <f>Položky!BB364</f>
        <v>0</v>
      </c>
      <c r="G13" s="189">
        <f>Položky!BC364</f>
        <v>0</v>
      </c>
      <c r="H13" s="189">
        <f>Položky!BD364</f>
        <v>0</v>
      </c>
      <c r="I13" s="190">
        <f>Položky!BE364</f>
        <v>0</v>
      </c>
    </row>
    <row r="14" spans="1:9" s="31" customFormat="1" x14ac:dyDescent="0.25">
      <c r="A14" s="187" t="str">
        <f>Položky!B365</f>
        <v>96</v>
      </c>
      <c r="B14" s="101" t="str">
        <f>Položky!C365</f>
        <v>Bourání konstrukcí</v>
      </c>
      <c r="D14" s="102"/>
      <c r="E14" s="188">
        <f>Položky!BA369</f>
        <v>0</v>
      </c>
      <c r="F14" s="189">
        <f>Položky!BB369</f>
        <v>0</v>
      </c>
      <c r="G14" s="189">
        <f>Položky!BC369</f>
        <v>0</v>
      </c>
      <c r="H14" s="189">
        <f>Položky!BD369</f>
        <v>0</v>
      </c>
      <c r="I14" s="190">
        <f>Položky!BE369</f>
        <v>0</v>
      </c>
    </row>
    <row r="15" spans="1:9" s="31" customFormat="1" x14ac:dyDescent="0.25">
      <c r="A15" s="187" t="str">
        <f>Položky!B370</f>
        <v>99</v>
      </c>
      <c r="B15" s="101" t="str">
        <f>Položky!C370</f>
        <v>Staveništní přesun hmot</v>
      </c>
      <c r="D15" s="102"/>
      <c r="E15" s="188">
        <f>Položky!BA372</f>
        <v>0</v>
      </c>
      <c r="F15" s="189">
        <f>Položky!BB372</f>
        <v>0</v>
      </c>
      <c r="G15" s="189">
        <f>Položky!BC372</f>
        <v>0</v>
      </c>
      <c r="H15" s="189">
        <f>Položky!BD372</f>
        <v>0</v>
      </c>
      <c r="I15" s="190">
        <f>Položky!BE372</f>
        <v>0</v>
      </c>
    </row>
    <row r="16" spans="1:9" s="31" customFormat="1" ht="13.8" thickBot="1" x14ac:dyDescent="0.3">
      <c r="A16" s="187" t="str">
        <f>Položky!B373</f>
        <v>D96</v>
      </c>
      <c r="B16" s="101" t="str">
        <f>Položky!C373</f>
        <v>Přesuny suti a vybouraných hmot</v>
      </c>
      <c r="D16" s="102"/>
      <c r="E16" s="188">
        <f>Položky!BA380</f>
        <v>0</v>
      </c>
      <c r="F16" s="189">
        <f>Položky!BB380</f>
        <v>0</v>
      </c>
      <c r="G16" s="189">
        <f>Položky!BC380</f>
        <v>0</v>
      </c>
      <c r="H16" s="189">
        <f>Položky!BD380</f>
        <v>0</v>
      </c>
      <c r="I16" s="190">
        <f>Položky!BE380</f>
        <v>0</v>
      </c>
    </row>
    <row r="17" spans="1:57" s="109" customFormat="1" ht="13.8" thickBot="1" x14ac:dyDescent="0.3">
      <c r="A17" s="103"/>
      <c r="B17" s="104" t="s">
        <v>58</v>
      </c>
      <c r="C17" s="104"/>
      <c r="D17" s="105"/>
      <c r="E17" s="106">
        <f>SUM(E7:E16)</f>
        <v>0</v>
      </c>
      <c r="F17" s="107">
        <f>SUM(F7:F16)</f>
        <v>0</v>
      </c>
      <c r="G17" s="107">
        <f>SUM(G7:G16)</f>
        <v>0</v>
      </c>
      <c r="H17" s="107">
        <f>SUM(H7:H16)</f>
        <v>0</v>
      </c>
      <c r="I17" s="108">
        <f>SUM(I7:I16)</f>
        <v>0</v>
      </c>
    </row>
    <row r="18" spans="1:57" x14ac:dyDescent="0.25">
      <c r="A18" s="31"/>
      <c r="B18" s="31"/>
      <c r="C18" s="31"/>
      <c r="D18" s="31"/>
      <c r="E18" s="31"/>
      <c r="F18" s="31"/>
      <c r="G18" s="31"/>
      <c r="H18" s="31"/>
      <c r="I18" s="31"/>
    </row>
    <row r="19" spans="1:57" ht="19.5" customHeight="1" x14ac:dyDescent="0.3">
      <c r="A19" s="215" t="s">
        <v>59</v>
      </c>
      <c r="B19" s="215"/>
      <c r="C19" s="215"/>
      <c r="D19" s="215"/>
      <c r="E19" s="215"/>
      <c r="F19" s="215"/>
      <c r="G19" s="215"/>
      <c r="H19" s="215"/>
      <c r="I19" s="215"/>
      <c r="BA19" s="37"/>
      <c r="BB19" s="37"/>
      <c r="BC19" s="37"/>
      <c r="BD19" s="37"/>
      <c r="BE19" s="37"/>
    </row>
    <row r="21" spans="1:57" x14ac:dyDescent="0.25">
      <c r="A21" s="61" t="s">
        <v>60</v>
      </c>
      <c r="B21" s="62"/>
      <c r="C21" s="62"/>
      <c r="D21" s="110"/>
      <c r="E21" s="111" t="s">
        <v>61</v>
      </c>
      <c r="F21" s="112" t="s">
        <v>62</v>
      </c>
      <c r="G21" s="113" t="s">
        <v>63</v>
      </c>
      <c r="H21" s="114"/>
      <c r="I21" s="115" t="s">
        <v>61</v>
      </c>
    </row>
    <row r="22" spans="1:57" x14ac:dyDescent="0.25">
      <c r="A22" s="55" t="s">
        <v>449</v>
      </c>
      <c r="B22" s="45"/>
      <c r="C22" s="45"/>
      <c r="D22" s="116"/>
      <c r="E22" s="117">
        <v>0</v>
      </c>
      <c r="F22" s="118">
        <v>0</v>
      </c>
      <c r="G22" s="119">
        <f t="shared" ref="G22:G30" si="0">CHOOSE(BA22+1,HSV+PSV,HSV+PSV+Mont,HSV+PSV+Dodavka+Mont,HSV,PSV,Mont,Dodavka,Mont+Dodavka,0)</f>
        <v>0</v>
      </c>
      <c r="H22" s="120"/>
      <c r="I22" s="121">
        <f t="shared" ref="I22:I30" si="1">E22+F22*G22/100</f>
        <v>0</v>
      </c>
      <c r="BA22">
        <v>0</v>
      </c>
    </row>
    <row r="23" spans="1:57" x14ac:dyDescent="0.25">
      <c r="A23" s="55" t="s">
        <v>450</v>
      </c>
      <c r="B23" s="45"/>
      <c r="C23" s="45"/>
      <c r="D23" s="116"/>
      <c r="E23" s="117">
        <v>0</v>
      </c>
      <c r="F23" s="118">
        <v>0</v>
      </c>
      <c r="G23" s="119">
        <f t="shared" si="0"/>
        <v>0</v>
      </c>
      <c r="H23" s="120"/>
      <c r="I23" s="121">
        <f t="shared" si="1"/>
        <v>0</v>
      </c>
      <c r="BA23">
        <v>0</v>
      </c>
    </row>
    <row r="24" spans="1:57" x14ac:dyDescent="0.25">
      <c r="A24" s="55" t="s">
        <v>451</v>
      </c>
      <c r="B24" s="45"/>
      <c r="C24" s="45"/>
      <c r="D24" s="116"/>
      <c r="E24" s="117">
        <v>0</v>
      </c>
      <c r="F24" s="118">
        <v>0</v>
      </c>
      <c r="G24" s="119">
        <f t="shared" si="0"/>
        <v>0</v>
      </c>
      <c r="H24" s="120"/>
      <c r="I24" s="121">
        <f t="shared" si="1"/>
        <v>0</v>
      </c>
      <c r="BA24">
        <v>0</v>
      </c>
    </row>
    <row r="25" spans="1:57" x14ac:dyDescent="0.25">
      <c r="A25" s="55" t="s">
        <v>452</v>
      </c>
      <c r="B25" s="45"/>
      <c r="C25" s="45"/>
      <c r="D25" s="116"/>
      <c r="E25" s="117">
        <v>0</v>
      </c>
      <c r="F25" s="118">
        <v>0</v>
      </c>
      <c r="G25" s="119">
        <f t="shared" si="0"/>
        <v>0</v>
      </c>
      <c r="H25" s="120"/>
      <c r="I25" s="121">
        <f t="shared" si="1"/>
        <v>0</v>
      </c>
      <c r="BA25">
        <v>0</v>
      </c>
    </row>
    <row r="26" spans="1:57" x14ac:dyDescent="0.25">
      <c r="A26" s="55" t="s">
        <v>453</v>
      </c>
      <c r="B26" s="45"/>
      <c r="C26" s="45"/>
      <c r="D26" s="116"/>
      <c r="E26" s="117">
        <v>0</v>
      </c>
      <c r="F26" s="118"/>
      <c r="G26" s="119">
        <f t="shared" si="0"/>
        <v>0</v>
      </c>
      <c r="H26" s="120"/>
      <c r="I26" s="121">
        <f t="shared" si="1"/>
        <v>0</v>
      </c>
      <c r="BA26">
        <v>1</v>
      </c>
    </row>
    <row r="27" spans="1:57" x14ac:dyDescent="0.25">
      <c r="A27" s="55" t="s">
        <v>454</v>
      </c>
      <c r="B27" s="45"/>
      <c r="C27" s="45"/>
      <c r="D27" s="116"/>
      <c r="E27" s="117">
        <v>0</v>
      </c>
      <c r="F27" s="118"/>
      <c r="G27" s="119">
        <f t="shared" si="0"/>
        <v>0</v>
      </c>
      <c r="H27" s="120"/>
      <c r="I27" s="121">
        <f t="shared" si="1"/>
        <v>0</v>
      </c>
      <c r="BA27">
        <v>1</v>
      </c>
    </row>
    <row r="28" spans="1:57" x14ac:dyDescent="0.25">
      <c r="A28" s="191" t="s">
        <v>457</v>
      </c>
      <c r="B28" s="45"/>
      <c r="C28" s="45"/>
      <c r="D28" s="116"/>
      <c r="E28" s="117" t="s">
        <v>462</v>
      </c>
      <c r="F28" s="118"/>
      <c r="G28" s="119"/>
      <c r="H28" s="120"/>
      <c r="I28" s="121" t="str">
        <f>E28</f>
        <v>x</v>
      </c>
    </row>
    <row r="29" spans="1:57" x14ac:dyDescent="0.25">
      <c r="A29" s="55" t="s">
        <v>455</v>
      </c>
      <c r="B29" s="45"/>
      <c r="C29" s="45"/>
      <c r="D29" s="116"/>
      <c r="E29" s="117">
        <v>0</v>
      </c>
      <c r="F29" s="118"/>
      <c r="G29" s="119">
        <f t="shared" si="0"/>
        <v>0</v>
      </c>
      <c r="H29" s="120"/>
      <c r="I29" s="121">
        <f t="shared" si="1"/>
        <v>0</v>
      </c>
      <c r="BA29">
        <v>2</v>
      </c>
    </row>
    <row r="30" spans="1:57" x14ac:dyDescent="0.25">
      <c r="A30" s="55" t="s">
        <v>456</v>
      </c>
      <c r="B30" s="45"/>
      <c r="C30" s="45"/>
      <c r="D30" s="116"/>
      <c r="E30" s="117">
        <v>0</v>
      </c>
      <c r="F30" s="118">
        <v>0</v>
      </c>
      <c r="G30" s="119">
        <f t="shared" si="0"/>
        <v>0</v>
      </c>
      <c r="H30" s="120"/>
      <c r="I30" s="121">
        <f t="shared" si="1"/>
        <v>0</v>
      </c>
      <c r="BA30">
        <v>2</v>
      </c>
    </row>
    <row r="31" spans="1:57" ht="13.8" thickBot="1" x14ac:dyDescent="0.3">
      <c r="A31" s="122"/>
      <c r="B31" s="123" t="s">
        <v>64</v>
      </c>
      <c r="C31" s="124"/>
      <c r="D31" s="125"/>
      <c r="E31" s="126"/>
      <c r="F31" s="127"/>
      <c r="G31" s="127"/>
      <c r="H31" s="210">
        <f>SUM(I22:I30)</f>
        <v>0</v>
      </c>
      <c r="I31" s="210"/>
    </row>
    <row r="33" spans="2:9" x14ac:dyDescent="0.25">
      <c r="B33" s="109"/>
      <c r="F33" s="128"/>
      <c r="G33" s="129"/>
      <c r="H33" s="129"/>
      <c r="I33" s="130"/>
    </row>
    <row r="34" spans="2:9" x14ac:dyDescent="0.25">
      <c r="F34" s="128"/>
      <c r="G34" s="129"/>
      <c r="H34" s="129"/>
      <c r="I34" s="130"/>
    </row>
    <row r="35" spans="2:9" x14ac:dyDescent="0.25">
      <c r="F35" s="128"/>
      <c r="G35" s="129"/>
      <c r="H35" s="129"/>
      <c r="I35" s="130"/>
    </row>
    <row r="36" spans="2:9" x14ac:dyDescent="0.25">
      <c r="F36" s="128"/>
      <c r="G36" s="129"/>
      <c r="H36" s="129"/>
      <c r="I36" s="130"/>
    </row>
    <row r="37" spans="2:9" x14ac:dyDescent="0.25">
      <c r="F37" s="128"/>
      <c r="G37" s="129"/>
      <c r="H37" s="129"/>
      <c r="I37" s="130"/>
    </row>
    <row r="38" spans="2:9" x14ac:dyDescent="0.25">
      <c r="F38" s="128"/>
      <c r="G38" s="129"/>
      <c r="H38" s="129"/>
      <c r="I38" s="130"/>
    </row>
    <row r="39" spans="2:9" x14ac:dyDescent="0.25">
      <c r="F39" s="128"/>
      <c r="G39" s="129"/>
      <c r="H39" s="129"/>
      <c r="I39" s="130"/>
    </row>
    <row r="40" spans="2:9" x14ac:dyDescent="0.25">
      <c r="F40" s="128"/>
      <c r="G40" s="129"/>
      <c r="H40" s="129"/>
      <c r="I40" s="130"/>
    </row>
    <row r="41" spans="2:9" x14ac:dyDescent="0.25">
      <c r="F41" s="128"/>
      <c r="G41" s="129"/>
      <c r="H41" s="129"/>
      <c r="I41" s="130"/>
    </row>
    <row r="42" spans="2:9" x14ac:dyDescent="0.25">
      <c r="F42" s="128"/>
      <c r="G42" s="129"/>
      <c r="H42" s="129"/>
      <c r="I42" s="130"/>
    </row>
    <row r="43" spans="2:9" x14ac:dyDescent="0.25">
      <c r="F43" s="128"/>
      <c r="G43" s="129"/>
      <c r="H43" s="129"/>
      <c r="I43" s="130"/>
    </row>
    <row r="44" spans="2:9" x14ac:dyDescent="0.25">
      <c r="F44" s="128"/>
      <c r="G44" s="129"/>
      <c r="H44" s="129"/>
      <c r="I44" s="130"/>
    </row>
    <row r="45" spans="2:9" x14ac:dyDescent="0.25">
      <c r="F45" s="128"/>
      <c r="G45" s="129"/>
      <c r="H45" s="129"/>
      <c r="I45" s="130"/>
    </row>
    <row r="46" spans="2:9" x14ac:dyDescent="0.25">
      <c r="F46" s="128"/>
      <c r="G46" s="129"/>
      <c r="H46" s="129"/>
      <c r="I46" s="130"/>
    </row>
    <row r="47" spans="2:9" x14ac:dyDescent="0.25">
      <c r="F47" s="128"/>
      <c r="G47" s="129"/>
      <c r="H47" s="129"/>
      <c r="I47" s="130"/>
    </row>
    <row r="48" spans="2:9" x14ac:dyDescent="0.25">
      <c r="F48" s="128"/>
      <c r="G48" s="129"/>
      <c r="H48" s="129"/>
      <c r="I48" s="130"/>
    </row>
    <row r="49" spans="6:9" x14ac:dyDescent="0.25">
      <c r="F49" s="128"/>
      <c r="G49" s="129"/>
      <c r="H49" s="129"/>
      <c r="I49" s="130"/>
    </row>
    <row r="50" spans="6:9" x14ac:dyDescent="0.25">
      <c r="F50" s="128"/>
      <c r="G50" s="129"/>
      <c r="H50" s="129"/>
      <c r="I50" s="130"/>
    </row>
    <row r="51" spans="6:9" x14ac:dyDescent="0.25">
      <c r="F51" s="128"/>
      <c r="G51" s="129"/>
      <c r="H51" s="129"/>
      <c r="I51" s="130"/>
    </row>
    <row r="52" spans="6:9" x14ac:dyDescent="0.25">
      <c r="F52" s="128"/>
      <c r="G52" s="129"/>
      <c r="H52" s="129"/>
      <c r="I52" s="130"/>
    </row>
    <row r="53" spans="6:9" x14ac:dyDescent="0.25">
      <c r="F53" s="128"/>
      <c r="G53" s="129"/>
      <c r="H53" s="129"/>
      <c r="I53" s="130"/>
    </row>
    <row r="54" spans="6:9" x14ac:dyDescent="0.25">
      <c r="F54" s="128"/>
      <c r="G54" s="129"/>
      <c r="H54" s="129"/>
      <c r="I54" s="130"/>
    </row>
    <row r="55" spans="6:9" x14ac:dyDescent="0.25">
      <c r="F55" s="128"/>
      <c r="G55" s="129"/>
      <c r="H55" s="129"/>
      <c r="I55" s="130"/>
    </row>
    <row r="56" spans="6:9" x14ac:dyDescent="0.25">
      <c r="F56" s="128"/>
      <c r="G56" s="129"/>
      <c r="H56" s="129"/>
      <c r="I56" s="130"/>
    </row>
    <row r="57" spans="6:9" x14ac:dyDescent="0.25">
      <c r="F57" s="128"/>
      <c r="G57" s="129"/>
      <c r="H57" s="129"/>
      <c r="I57" s="130"/>
    </row>
    <row r="58" spans="6:9" x14ac:dyDescent="0.25">
      <c r="F58" s="128"/>
      <c r="G58" s="129"/>
      <c r="H58" s="129"/>
      <c r="I58" s="130"/>
    </row>
    <row r="59" spans="6:9" x14ac:dyDescent="0.25">
      <c r="F59" s="128"/>
      <c r="G59" s="129"/>
      <c r="H59" s="129"/>
      <c r="I59" s="130"/>
    </row>
    <row r="60" spans="6:9" x14ac:dyDescent="0.25">
      <c r="F60" s="128"/>
      <c r="G60" s="129"/>
      <c r="H60" s="129"/>
      <c r="I60" s="130"/>
    </row>
    <row r="61" spans="6:9" x14ac:dyDescent="0.25">
      <c r="F61" s="128"/>
      <c r="G61" s="129"/>
      <c r="H61" s="129"/>
      <c r="I61" s="130"/>
    </row>
    <row r="62" spans="6:9" x14ac:dyDescent="0.25">
      <c r="F62" s="128"/>
      <c r="G62" s="129"/>
      <c r="H62" s="129"/>
      <c r="I62" s="130"/>
    </row>
    <row r="63" spans="6:9" x14ac:dyDescent="0.25">
      <c r="F63" s="128"/>
      <c r="G63" s="129"/>
      <c r="H63" s="129"/>
      <c r="I63" s="130"/>
    </row>
    <row r="64" spans="6:9" x14ac:dyDescent="0.25">
      <c r="F64" s="128"/>
      <c r="G64" s="129"/>
      <c r="H64" s="129"/>
      <c r="I64" s="130"/>
    </row>
    <row r="65" spans="6:9" x14ac:dyDescent="0.25">
      <c r="F65" s="128"/>
      <c r="G65" s="129"/>
      <c r="H65" s="129"/>
      <c r="I65" s="130"/>
    </row>
    <row r="66" spans="6:9" x14ac:dyDescent="0.25">
      <c r="F66" s="128"/>
      <c r="G66" s="129"/>
      <c r="H66" s="129"/>
      <c r="I66" s="130"/>
    </row>
    <row r="67" spans="6:9" x14ac:dyDescent="0.25">
      <c r="F67" s="128"/>
      <c r="G67" s="129"/>
      <c r="H67" s="129"/>
      <c r="I67" s="130"/>
    </row>
    <row r="68" spans="6:9" x14ac:dyDescent="0.25">
      <c r="F68" s="128"/>
      <c r="G68" s="129"/>
      <c r="H68" s="129"/>
      <c r="I68" s="130"/>
    </row>
    <row r="69" spans="6:9" x14ac:dyDescent="0.25">
      <c r="F69" s="128"/>
      <c r="G69" s="129"/>
      <c r="H69" s="129"/>
      <c r="I69" s="130"/>
    </row>
    <row r="70" spans="6:9" x14ac:dyDescent="0.25">
      <c r="F70" s="128"/>
      <c r="G70" s="129"/>
      <c r="H70" s="129"/>
      <c r="I70" s="130"/>
    </row>
    <row r="71" spans="6:9" x14ac:dyDescent="0.25">
      <c r="F71" s="128"/>
      <c r="G71" s="129"/>
      <c r="H71" s="129"/>
      <c r="I71" s="130"/>
    </row>
    <row r="72" spans="6:9" x14ac:dyDescent="0.25">
      <c r="F72" s="128"/>
      <c r="G72" s="129"/>
      <c r="H72" s="129"/>
      <c r="I72" s="130"/>
    </row>
    <row r="73" spans="6:9" x14ac:dyDescent="0.25">
      <c r="F73" s="128"/>
      <c r="G73" s="129"/>
      <c r="H73" s="129"/>
      <c r="I73" s="130"/>
    </row>
    <row r="74" spans="6:9" x14ac:dyDescent="0.25">
      <c r="F74" s="128"/>
      <c r="G74" s="129"/>
      <c r="H74" s="129"/>
      <c r="I74" s="130"/>
    </row>
    <row r="75" spans="6:9" x14ac:dyDescent="0.25">
      <c r="F75" s="128"/>
      <c r="G75" s="129"/>
      <c r="H75" s="129"/>
      <c r="I75" s="130"/>
    </row>
    <row r="76" spans="6:9" x14ac:dyDescent="0.25">
      <c r="F76" s="128"/>
      <c r="G76" s="129"/>
      <c r="H76" s="129"/>
      <c r="I76" s="130"/>
    </row>
    <row r="77" spans="6:9" x14ac:dyDescent="0.25">
      <c r="F77" s="128"/>
      <c r="G77" s="129"/>
      <c r="H77" s="129"/>
      <c r="I77" s="130"/>
    </row>
    <row r="78" spans="6:9" x14ac:dyDescent="0.25">
      <c r="F78" s="128"/>
      <c r="G78" s="129"/>
      <c r="H78" s="129"/>
      <c r="I78" s="130"/>
    </row>
    <row r="79" spans="6:9" x14ac:dyDescent="0.25">
      <c r="F79" s="128"/>
      <c r="G79" s="129"/>
      <c r="H79" s="129"/>
      <c r="I79" s="130"/>
    </row>
    <row r="80" spans="6:9" x14ac:dyDescent="0.25">
      <c r="F80" s="128"/>
      <c r="G80" s="129"/>
      <c r="H80" s="129"/>
      <c r="I80" s="130"/>
    </row>
    <row r="81" spans="6:9" x14ac:dyDescent="0.25">
      <c r="F81" s="128"/>
      <c r="G81" s="129"/>
      <c r="H81" s="129"/>
      <c r="I81" s="130"/>
    </row>
    <row r="82" spans="6:9" x14ac:dyDescent="0.25">
      <c r="F82" s="128"/>
      <c r="G82" s="129"/>
      <c r="H82" s="129"/>
      <c r="I82" s="130"/>
    </row>
  </sheetData>
  <sheetProtection selectLockedCells="1" selectUnlockedCells="1"/>
  <mergeCells count="6">
    <mergeCell ref="H31:I31"/>
    <mergeCell ref="A1:B1"/>
    <mergeCell ref="A2:B2"/>
    <mergeCell ref="G2:I2"/>
    <mergeCell ref="A4:I4"/>
    <mergeCell ref="A19:I19"/>
  </mergeCells>
  <pageMargins left="0.78740157480314965" right="0.59055118110236227" top="1.1811023622047245" bottom="0.98425196850393704" header="0.51181102362204722" footer="0.19685039370078741"/>
  <pageSetup paperSize="9" firstPageNumber="0" orientation="portrait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B453"/>
  <sheetViews>
    <sheetView showGridLines="0" showZeros="0" topLeftCell="A214" zoomScale="110" zoomScaleNormal="110" workbookViewId="0">
      <selection activeCell="F366" sqref="F366:F379"/>
    </sheetView>
  </sheetViews>
  <sheetFormatPr defaultColWidth="9.109375" defaultRowHeight="13.2" x14ac:dyDescent="0.25"/>
  <cols>
    <col min="1" max="1" width="4.44140625" style="131" customWidth="1"/>
    <col min="2" max="2" width="11.5546875" style="131" customWidth="1"/>
    <col min="3" max="3" width="40.44140625" style="131" customWidth="1"/>
    <col min="4" max="4" width="8.44140625" style="131" customWidth="1"/>
    <col min="5" max="5" width="8.5546875" style="140" customWidth="1"/>
    <col min="6" max="6" width="9.88671875" style="131" customWidth="1"/>
    <col min="7" max="7" width="13.88671875" style="131" customWidth="1"/>
    <col min="8" max="8" width="13.44140625" style="131" customWidth="1"/>
    <col min="9" max="9" width="14.5546875" style="131" customWidth="1"/>
    <col min="10" max="11" width="9.109375" style="131"/>
    <col min="12" max="12" width="75.33203125" style="131" customWidth="1"/>
    <col min="13" max="13" width="45.33203125" style="131" customWidth="1"/>
    <col min="14" max="16384" width="9.109375" style="131"/>
  </cols>
  <sheetData>
    <row r="1" spans="1:80" ht="15.6" x14ac:dyDescent="0.3">
      <c r="A1" s="219" t="s">
        <v>65</v>
      </c>
      <c r="B1" s="219"/>
      <c r="C1" s="219"/>
      <c r="D1" s="219"/>
      <c r="E1" s="219"/>
      <c r="F1" s="219"/>
      <c r="G1" s="219"/>
    </row>
    <row r="2" spans="1:80" ht="14.25" customHeight="1" thickBot="1" x14ac:dyDescent="0.3">
      <c r="B2" s="132"/>
      <c r="C2" s="133"/>
      <c r="D2" s="133"/>
      <c r="E2" s="134"/>
      <c r="F2" s="133"/>
      <c r="G2" s="133"/>
    </row>
    <row r="3" spans="1:80" ht="13.8" thickTop="1" x14ac:dyDescent="0.25">
      <c r="A3" s="211" t="s">
        <v>49</v>
      </c>
      <c r="B3" s="211"/>
      <c r="C3" s="86" t="str">
        <f>CONCATENATE(cislostavby," ",nazevstavby)</f>
        <v>V02021 OSTRAVA-JIH, VEŘEJNÝ PROSTOR-HRABŮVKA</v>
      </c>
      <c r="D3" s="87"/>
      <c r="E3" s="135" t="s">
        <v>66</v>
      </c>
      <c r="F3" s="136" t="str">
        <f>Rekapitulace!H1</f>
        <v>V02021</v>
      </c>
      <c r="G3" s="137"/>
    </row>
    <row r="4" spans="1:80" ht="13.8" thickBot="1" x14ac:dyDescent="0.3">
      <c r="A4" s="220" t="s">
        <v>51</v>
      </c>
      <c r="B4" s="220"/>
      <c r="C4" s="92" t="str">
        <f>CONCATENATE(cisloobjektu," ",nazevobjektu)</f>
        <v>SO 02 ZPEV. PL.OCHY A CHODNÍKY VČ. ODVOD.</v>
      </c>
      <c r="D4" s="93"/>
      <c r="E4" s="221" t="str">
        <f>Rekapitulace!G2</f>
        <v>část Komunikace</v>
      </c>
      <c r="F4" s="221"/>
      <c r="G4" s="221"/>
    </row>
    <row r="5" spans="1:80" ht="13.8" thickTop="1" x14ac:dyDescent="0.25">
      <c r="A5" s="138"/>
      <c r="B5" s="139"/>
      <c r="C5" s="139"/>
      <c r="G5" s="141"/>
    </row>
    <row r="6" spans="1:80" x14ac:dyDescent="0.25">
      <c r="A6" s="142" t="s">
        <v>67</v>
      </c>
      <c r="B6" s="143" t="s">
        <v>68</v>
      </c>
      <c r="C6" s="143" t="s">
        <v>69</v>
      </c>
      <c r="D6" s="143" t="s">
        <v>70</v>
      </c>
      <c r="E6" s="144" t="s">
        <v>71</v>
      </c>
      <c r="F6" s="143" t="s">
        <v>72</v>
      </c>
      <c r="G6" s="145" t="s">
        <v>73</v>
      </c>
      <c r="H6" s="146" t="s">
        <v>74</v>
      </c>
      <c r="I6" s="146" t="s">
        <v>75</v>
      </c>
    </row>
    <row r="7" spans="1:80" x14ac:dyDescent="0.25">
      <c r="A7" s="147" t="s">
        <v>76</v>
      </c>
      <c r="B7" s="148" t="s">
        <v>77</v>
      </c>
      <c r="C7" s="149" t="s">
        <v>78</v>
      </c>
      <c r="D7" s="150"/>
      <c r="E7" s="151"/>
      <c r="F7" s="151"/>
      <c r="G7" s="152"/>
      <c r="H7" s="153"/>
      <c r="I7" s="154"/>
      <c r="O7" s="155">
        <v>1</v>
      </c>
    </row>
    <row r="8" spans="1:80" x14ac:dyDescent="0.25">
      <c r="A8" s="156">
        <v>1</v>
      </c>
      <c r="B8" s="157" t="s">
        <v>87</v>
      </c>
      <c r="C8" s="158" t="s">
        <v>88</v>
      </c>
      <c r="D8" s="159" t="s">
        <v>89</v>
      </c>
      <c r="E8" s="160">
        <v>37</v>
      </c>
      <c r="F8" s="160"/>
      <c r="G8" s="161">
        <f>E8*F8</f>
        <v>0</v>
      </c>
      <c r="H8" s="162">
        <v>0</v>
      </c>
      <c r="I8" s="162">
        <f>E8*H8</f>
        <v>0</v>
      </c>
      <c r="O8" s="155">
        <v>2</v>
      </c>
      <c r="AA8" s="131">
        <v>1</v>
      </c>
      <c r="AB8" s="131">
        <v>1</v>
      </c>
      <c r="AC8" s="131">
        <v>1</v>
      </c>
      <c r="AZ8" s="131">
        <v>1</v>
      </c>
      <c r="BA8" s="131">
        <f>IF(AZ8=1,G8,0)</f>
        <v>0</v>
      </c>
      <c r="BB8" s="131">
        <f>IF(AZ8=2,G8,0)</f>
        <v>0</v>
      </c>
      <c r="BC8" s="131">
        <f>IF(AZ8=3,G8,0)</f>
        <v>0</v>
      </c>
      <c r="BD8" s="131">
        <f>IF(AZ8=4,G8,0)</f>
        <v>0</v>
      </c>
      <c r="BE8" s="131">
        <f>IF(AZ8=5,G8,0)</f>
        <v>0</v>
      </c>
      <c r="CA8" s="155">
        <v>1</v>
      </c>
      <c r="CB8" s="155">
        <v>1</v>
      </c>
    </row>
    <row r="9" spans="1:80" ht="12.45" customHeight="1" x14ac:dyDescent="0.25">
      <c r="A9" s="163"/>
      <c r="B9" s="164"/>
      <c r="C9" s="218" t="s">
        <v>90</v>
      </c>
      <c r="D9" s="218"/>
      <c r="E9" s="166">
        <v>9</v>
      </c>
      <c r="F9" s="167"/>
      <c r="G9" s="168"/>
      <c r="H9" s="169"/>
      <c r="I9" s="170"/>
      <c r="M9" s="165" t="s">
        <v>90</v>
      </c>
      <c r="O9" s="155"/>
    </row>
    <row r="10" spans="1:80" ht="12.45" customHeight="1" x14ac:dyDescent="0.25">
      <c r="A10" s="163"/>
      <c r="B10" s="164"/>
      <c r="C10" s="218" t="s">
        <v>91</v>
      </c>
      <c r="D10" s="218"/>
      <c r="E10" s="166">
        <v>28</v>
      </c>
      <c r="F10" s="167"/>
      <c r="G10" s="168"/>
      <c r="H10" s="169"/>
      <c r="I10" s="170"/>
      <c r="M10" s="165" t="s">
        <v>91</v>
      </c>
      <c r="O10" s="155"/>
    </row>
    <row r="11" spans="1:80" ht="12.45" customHeight="1" x14ac:dyDescent="0.25">
      <c r="A11" s="163"/>
      <c r="B11" s="164"/>
      <c r="C11" s="218"/>
      <c r="D11" s="218"/>
      <c r="E11" s="166">
        <v>0</v>
      </c>
      <c r="F11" s="167"/>
      <c r="G11" s="168"/>
      <c r="H11" s="169"/>
      <c r="I11" s="170"/>
      <c r="M11" s="165">
        <v>0</v>
      </c>
      <c r="O11" s="155"/>
    </row>
    <row r="12" spans="1:80" x14ac:dyDescent="0.25">
      <c r="A12" s="156">
        <v>2</v>
      </c>
      <c r="B12" s="157" t="s">
        <v>92</v>
      </c>
      <c r="C12" s="158" t="s">
        <v>93</v>
      </c>
      <c r="D12" s="159" t="s">
        <v>94</v>
      </c>
      <c r="E12" s="160">
        <v>20.231999999999999</v>
      </c>
      <c r="F12" s="160"/>
      <c r="G12" s="161">
        <f>E12*F12</f>
        <v>0</v>
      </c>
      <c r="H12" s="162">
        <v>0</v>
      </c>
      <c r="I12" s="162">
        <f>E12*H12</f>
        <v>0</v>
      </c>
      <c r="O12" s="155">
        <v>2</v>
      </c>
      <c r="AA12" s="131">
        <v>1</v>
      </c>
      <c r="AB12" s="131">
        <v>1</v>
      </c>
      <c r="AC12" s="131">
        <v>1</v>
      </c>
      <c r="AZ12" s="131">
        <v>1</v>
      </c>
      <c r="BA12" s="131">
        <f>IF(AZ12=1,G12,0)</f>
        <v>0</v>
      </c>
      <c r="BB12" s="131">
        <f>IF(AZ12=2,G12,0)</f>
        <v>0</v>
      </c>
      <c r="BC12" s="131">
        <f>IF(AZ12=3,G12,0)</f>
        <v>0</v>
      </c>
      <c r="BD12" s="131">
        <f>IF(AZ12=4,G12,0)</f>
        <v>0</v>
      </c>
      <c r="BE12" s="131">
        <f>IF(AZ12=5,G12,0)</f>
        <v>0</v>
      </c>
      <c r="CA12" s="155">
        <v>1</v>
      </c>
      <c r="CB12" s="155">
        <v>1</v>
      </c>
    </row>
    <row r="13" spans="1:80" ht="12.45" customHeight="1" x14ac:dyDescent="0.25">
      <c r="A13" s="163"/>
      <c r="B13" s="164"/>
      <c r="C13" s="218" t="s">
        <v>95</v>
      </c>
      <c r="D13" s="218"/>
      <c r="E13" s="166">
        <v>12.356999999999999</v>
      </c>
      <c r="F13" s="167"/>
      <c r="G13" s="168"/>
      <c r="H13" s="169"/>
      <c r="I13" s="170"/>
      <c r="M13" s="165" t="s">
        <v>95</v>
      </c>
      <c r="O13" s="155"/>
    </row>
    <row r="14" spans="1:80" ht="12.45" customHeight="1" x14ac:dyDescent="0.25">
      <c r="A14" s="163"/>
      <c r="B14" s="164"/>
      <c r="C14" s="218" t="s">
        <v>96</v>
      </c>
      <c r="D14" s="218"/>
      <c r="E14" s="166">
        <v>7.875</v>
      </c>
      <c r="F14" s="167"/>
      <c r="G14" s="168"/>
      <c r="H14" s="169"/>
      <c r="I14" s="170"/>
      <c r="M14" s="165" t="s">
        <v>96</v>
      </c>
      <c r="O14" s="155"/>
    </row>
    <row r="15" spans="1:80" ht="12.45" customHeight="1" x14ac:dyDescent="0.25">
      <c r="A15" s="163"/>
      <c r="B15" s="164"/>
      <c r="C15" s="218" t="s">
        <v>97</v>
      </c>
      <c r="D15" s="218"/>
      <c r="E15" s="166">
        <v>0</v>
      </c>
      <c r="F15" s="167"/>
      <c r="G15" s="168"/>
      <c r="H15" s="169"/>
      <c r="I15" s="170"/>
      <c r="M15" s="165" t="s">
        <v>97</v>
      </c>
      <c r="O15" s="155"/>
    </row>
    <row r="16" spans="1:80" ht="12.45" customHeight="1" x14ac:dyDescent="0.25">
      <c r="A16" s="163"/>
      <c r="B16" s="164"/>
      <c r="C16" s="218"/>
      <c r="D16" s="218"/>
      <c r="E16" s="166">
        <v>0</v>
      </c>
      <c r="F16" s="167"/>
      <c r="G16" s="168"/>
      <c r="H16" s="169"/>
      <c r="I16" s="170"/>
      <c r="M16" s="165">
        <v>0</v>
      </c>
      <c r="O16" s="155"/>
    </row>
    <row r="17" spans="1:80" x14ac:dyDescent="0.25">
      <c r="A17" s="156">
        <v>3</v>
      </c>
      <c r="B17" s="157" t="s">
        <v>98</v>
      </c>
      <c r="C17" s="158" t="s">
        <v>99</v>
      </c>
      <c r="D17" s="159" t="s">
        <v>94</v>
      </c>
      <c r="E17" s="160">
        <v>3142.5</v>
      </c>
      <c r="F17" s="160"/>
      <c r="G17" s="161">
        <f>E17*F17</f>
        <v>0</v>
      </c>
      <c r="H17" s="162">
        <v>0</v>
      </c>
      <c r="I17" s="162">
        <f>E17*H17</f>
        <v>0</v>
      </c>
      <c r="O17" s="155">
        <v>2</v>
      </c>
      <c r="AA17" s="131">
        <v>1</v>
      </c>
      <c r="AB17" s="131">
        <v>1</v>
      </c>
      <c r="AC17" s="131">
        <v>1</v>
      </c>
      <c r="AZ17" s="131">
        <v>1</v>
      </c>
      <c r="BA17" s="131">
        <f>IF(AZ17=1,G17,0)</f>
        <v>0</v>
      </c>
      <c r="BB17" s="131">
        <f>IF(AZ17=2,G17,0)</f>
        <v>0</v>
      </c>
      <c r="BC17" s="131">
        <f>IF(AZ17=3,G17,0)</f>
        <v>0</v>
      </c>
      <c r="BD17" s="131">
        <f>IF(AZ17=4,G17,0)</f>
        <v>0</v>
      </c>
      <c r="BE17" s="131">
        <f>IF(AZ17=5,G17,0)</f>
        <v>0</v>
      </c>
      <c r="CA17" s="155">
        <v>1</v>
      </c>
      <c r="CB17" s="155">
        <v>1</v>
      </c>
    </row>
    <row r="18" spans="1:80" ht="12.45" customHeight="1" x14ac:dyDescent="0.25">
      <c r="A18" s="163"/>
      <c r="B18" s="164"/>
      <c r="C18" s="218" t="s">
        <v>100</v>
      </c>
      <c r="D18" s="218"/>
      <c r="E18" s="166">
        <v>3595</v>
      </c>
      <c r="F18" s="167"/>
      <c r="G18" s="168"/>
      <c r="H18" s="169"/>
      <c r="I18" s="170"/>
      <c r="M18" s="165" t="s">
        <v>100</v>
      </c>
      <c r="O18" s="155"/>
    </row>
    <row r="19" spans="1:80" ht="12.45" customHeight="1" x14ac:dyDescent="0.25">
      <c r="A19" s="163"/>
      <c r="B19" s="164"/>
      <c r="C19" s="218" t="s">
        <v>101</v>
      </c>
      <c r="D19" s="218"/>
      <c r="E19" s="166">
        <v>-452.5</v>
      </c>
      <c r="F19" s="167"/>
      <c r="G19" s="168"/>
      <c r="H19" s="169"/>
      <c r="I19" s="170"/>
      <c r="M19" s="165" t="s">
        <v>101</v>
      </c>
      <c r="O19" s="155"/>
    </row>
    <row r="20" spans="1:80" ht="12.45" customHeight="1" x14ac:dyDescent="0.25">
      <c r="A20" s="163"/>
      <c r="B20" s="164"/>
      <c r="C20" s="218" t="s">
        <v>102</v>
      </c>
      <c r="D20" s="218"/>
      <c r="E20" s="166">
        <v>0</v>
      </c>
      <c r="F20" s="167"/>
      <c r="G20" s="168"/>
      <c r="H20" s="169"/>
      <c r="I20" s="170"/>
      <c r="M20" s="165" t="s">
        <v>102</v>
      </c>
      <c r="O20" s="155"/>
    </row>
    <row r="21" spans="1:80" ht="12.45" customHeight="1" x14ac:dyDescent="0.25">
      <c r="A21" s="163"/>
      <c r="B21" s="164"/>
      <c r="C21" s="218" t="s">
        <v>103</v>
      </c>
      <c r="D21" s="218"/>
      <c r="E21" s="166">
        <v>0</v>
      </c>
      <c r="F21" s="167"/>
      <c r="G21" s="168"/>
      <c r="H21" s="169"/>
      <c r="I21" s="170"/>
      <c r="M21" s="165" t="s">
        <v>103</v>
      </c>
      <c r="O21" s="155"/>
    </row>
    <row r="22" spans="1:80" ht="12.45" customHeight="1" x14ac:dyDescent="0.25">
      <c r="A22" s="163"/>
      <c r="B22" s="164"/>
      <c r="C22" s="218" t="s">
        <v>104</v>
      </c>
      <c r="D22" s="218"/>
      <c r="E22" s="166">
        <v>0</v>
      </c>
      <c r="F22" s="167"/>
      <c r="G22" s="168"/>
      <c r="H22" s="169"/>
      <c r="I22" s="170"/>
      <c r="M22" s="165" t="s">
        <v>104</v>
      </c>
      <c r="O22" s="155"/>
    </row>
    <row r="23" spans="1:80" ht="12.45" customHeight="1" x14ac:dyDescent="0.25">
      <c r="A23" s="163"/>
      <c r="B23" s="164"/>
      <c r="C23" s="218" t="s">
        <v>105</v>
      </c>
      <c r="D23" s="218"/>
      <c r="E23" s="166">
        <v>0</v>
      </c>
      <c r="F23" s="167"/>
      <c r="G23" s="168"/>
      <c r="H23" s="169"/>
      <c r="I23" s="170"/>
      <c r="M23" s="165" t="s">
        <v>105</v>
      </c>
      <c r="O23" s="155"/>
    </row>
    <row r="24" spans="1:80" ht="12.45" customHeight="1" x14ac:dyDescent="0.25">
      <c r="A24" s="163"/>
      <c r="B24" s="164"/>
      <c r="C24" s="218" t="s">
        <v>106</v>
      </c>
      <c r="D24" s="218"/>
      <c r="E24" s="166">
        <v>0</v>
      </c>
      <c r="F24" s="167"/>
      <c r="G24" s="168"/>
      <c r="H24" s="169"/>
      <c r="I24" s="170"/>
      <c r="M24" s="165" t="s">
        <v>106</v>
      </c>
      <c r="O24" s="155"/>
    </row>
    <row r="25" spans="1:80" ht="12.45" customHeight="1" x14ac:dyDescent="0.25">
      <c r="A25" s="163"/>
      <c r="B25" s="164"/>
      <c r="C25" s="218"/>
      <c r="D25" s="218"/>
      <c r="E25" s="166">
        <v>0</v>
      </c>
      <c r="F25" s="167"/>
      <c r="G25" s="168"/>
      <c r="H25" s="169"/>
      <c r="I25" s="170"/>
      <c r="M25" s="165">
        <v>0</v>
      </c>
      <c r="O25" s="155"/>
    </row>
    <row r="26" spans="1:80" x14ac:dyDescent="0.25">
      <c r="A26" s="156">
        <v>4</v>
      </c>
      <c r="B26" s="157" t="s">
        <v>107</v>
      </c>
      <c r="C26" s="158" t="s">
        <v>108</v>
      </c>
      <c r="D26" s="159" t="s">
        <v>89</v>
      </c>
      <c r="E26" s="160">
        <v>513.29999999999995</v>
      </c>
      <c r="F26" s="160"/>
      <c r="G26" s="161">
        <f>E26*F26</f>
        <v>0</v>
      </c>
      <c r="H26" s="162">
        <v>0</v>
      </c>
      <c r="I26" s="162">
        <f>E26*H26</f>
        <v>0</v>
      </c>
      <c r="O26" s="155">
        <v>2</v>
      </c>
      <c r="AA26" s="131">
        <v>1</v>
      </c>
      <c r="AB26" s="131">
        <v>0</v>
      </c>
      <c r="AC26" s="131">
        <v>0</v>
      </c>
      <c r="AZ26" s="131">
        <v>1</v>
      </c>
      <c r="BA26" s="131">
        <f>IF(AZ26=1,G26,0)</f>
        <v>0</v>
      </c>
      <c r="BB26" s="131">
        <f>IF(AZ26=2,G26,0)</f>
        <v>0</v>
      </c>
      <c r="BC26" s="131">
        <f>IF(AZ26=3,G26,0)</f>
        <v>0</v>
      </c>
      <c r="BD26" s="131">
        <f>IF(AZ26=4,G26,0)</f>
        <v>0</v>
      </c>
      <c r="BE26" s="131">
        <f>IF(AZ26=5,G26,0)</f>
        <v>0</v>
      </c>
      <c r="CA26" s="155">
        <v>1</v>
      </c>
      <c r="CB26" s="155">
        <v>0</v>
      </c>
    </row>
    <row r="27" spans="1:80" ht="12.45" customHeight="1" x14ac:dyDescent="0.25">
      <c r="A27" s="163"/>
      <c r="B27" s="164"/>
      <c r="C27" s="218" t="s">
        <v>109</v>
      </c>
      <c r="D27" s="218"/>
      <c r="E27" s="166">
        <v>293.3</v>
      </c>
      <c r="F27" s="167"/>
      <c r="G27" s="168"/>
      <c r="H27" s="169"/>
      <c r="I27" s="170"/>
      <c r="M27" s="165" t="s">
        <v>109</v>
      </c>
      <c r="O27" s="155"/>
    </row>
    <row r="28" spans="1:80" ht="12.45" customHeight="1" x14ac:dyDescent="0.25">
      <c r="A28" s="163"/>
      <c r="B28" s="164"/>
      <c r="C28" s="218" t="s">
        <v>110</v>
      </c>
      <c r="D28" s="218"/>
      <c r="E28" s="166">
        <v>150</v>
      </c>
      <c r="F28" s="167"/>
      <c r="G28" s="168"/>
      <c r="H28" s="169"/>
      <c r="I28" s="170"/>
      <c r="M28" s="165" t="s">
        <v>110</v>
      </c>
      <c r="O28" s="155"/>
    </row>
    <row r="29" spans="1:80" ht="12.45" customHeight="1" x14ac:dyDescent="0.25">
      <c r="A29" s="163"/>
      <c r="B29" s="164"/>
      <c r="C29" s="218" t="s">
        <v>111</v>
      </c>
      <c r="D29" s="218"/>
      <c r="E29" s="166">
        <v>70</v>
      </c>
      <c r="F29" s="167"/>
      <c r="G29" s="168"/>
      <c r="H29" s="169"/>
      <c r="I29" s="170"/>
      <c r="M29" s="165" t="s">
        <v>111</v>
      </c>
      <c r="O29" s="155"/>
    </row>
    <row r="30" spans="1:80" ht="12.45" customHeight="1" x14ac:dyDescent="0.25">
      <c r="A30" s="163"/>
      <c r="B30" s="164"/>
      <c r="C30" s="218"/>
      <c r="D30" s="218"/>
      <c r="E30" s="166">
        <v>0</v>
      </c>
      <c r="F30" s="167"/>
      <c r="G30" s="168"/>
      <c r="H30" s="169"/>
      <c r="I30" s="170"/>
      <c r="M30" s="165">
        <v>0</v>
      </c>
      <c r="O30" s="155"/>
    </row>
    <row r="31" spans="1:80" x14ac:dyDescent="0.25">
      <c r="A31" s="156">
        <v>5</v>
      </c>
      <c r="B31" s="157" t="s">
        <v>112</v>
      </c>
      <c r="C31" s="158" t="s">
        <v>113</v>
      </c>
      <c r="D31" s="159" t="s">
        <v>94</v>
      </c>
      <c r="E31" s="160">
        <f>SUM(E32:E35)</f>
        <v>163.65199999999999</v>
      </c>
      <c r="F31" s="160"/>
      <c r="G31" s="161">
        <f>E31*F31</f>
        <v>0</v>
      </c>
      <c r="H31" s="162">
        <v>0</v>
      </c>
      <c r="I31" s="162">
        <f>E31*H31</f>
        <v>0</v>
      </c>
      <c r="O31" s="155">
        <v>2</v>
      </c>
      <c r="AA31" s="131">
        <v>1</v>
      </c>
      <c r="AB31" s="131">
        <v>1</v>
      </c>
      <c r="AC31" s="131">
        <v>1</v>
      </c>
      <c r="AZ31" s="131">
        <v>1</v>
      </c>
      <c r="BA31" s="131">
        <f>IF(AZ31=1,G31,0)</f>
        <v>0</v>
      </c>
      <c r="BB31" s="131">
        <f>IF(AZ31=2,G31,0)</f>
        <v>0</v>
      </c>
      <c r="BC31" s="131">
        <f>IF(AZ31=3,G31,0)</f>
        <v>0</v>
      </c>
      <c r="BD31" s="131">
        <f>IF(AZ31=4,G31,0)</f>
        <v>0</v>
      </c>
      <c r="BE31" s="131">
        <f>IF(AZ31=5,G31,0)</f>
        <v>0</v>
      </c>
      <c r="CA31" s="155">
        <v>1</v>
      </c>
      <c r="CB31" s="155">
        <v>1</v>
      </c>
    </row>
    <row r="32" spans="1:80" ht="12.45" customHeight="1" x14ac:dyDescent="0.25">
      <c r="A32" s="163"/>
      <c r="B32" s="164"/>
      <c r="C32" s="218" t="s">
        <v>114</v>
      </c>
      <c r="D32" s="218"/>
      <c r="E32" s="166">
        <v>70.391999999999996</v>
      </c>
      <c r="F32" s="167"/>
      <c r="G32" s="168"/>
      <c r="H32" s="169"/>
      <c r="I32" s="170"/>
      <c r="M32" s="165" t="s">
        <v>114</v>
      </c>
      <c r="O32" s="155"/>
    </row>
    <row r="33" spans="1:80" ht="12.45" customHeight="1" x14ac:dyDescent="0.25">
      <c r="A33" s="163"/>
      <c r="B33" s="164"/>
      <c r="C33" s="218" t="s">
        <v>115</v>
      </c>
      <c r="D33" s="218"/>
      <c r="E33" s="166">
        <v>36</v>
      </c>
      <c r="F33" s="167"/>
      <c r="G33" s="168"/>
      <c r="H33" s="169"/>
      <c r="I33" s="170"/>
      <c r="M33" s="165" t="s">
        <v>115</v>
      </c>
      <c r="O33" s="155"/>
    </row>
    <row r="34" spans="1:80" ht="12.45" customHeight="1" x14ac:dyDescent="0.25">
      <c r="A34" s="163"/>
      <c r="B34" s="164"/>
      <c r="C34" s="218" t="s">
        <v>116</v>
      </c>
      <c r="D34" s="218"/>
      <c r="E34" s="166">
        <v>16.8</v>
      </c>
      <c r="F34" s="167"/>
      <c r="G34" s="168"/>
      <c r="H34" s="169"/>
      <c r="I34" s="170"/>
      <c r="M34" s="165" t="s">
        <v>116</v>
      </c>
      <c r="O34" s="155"/>
    </row>
    <row r="35" spans="1:80" ht="12.45" customHeight="1" x14ac:dyDescent="0.25">
      <c r="A35" s="163"/>
      <c r="B35" s="164"/>
      <c r="C35" s="216" t="s">
        <v>117</v>
      </c>
      <c r="D35" s="217"/>
      <c r="E35" s="198">
        <v>40.46</v>
      </c>
      <c r="F35" s="167"/>
      <c r="G35" s="168"/>
      <c r="H35" s="169"/>
      <c r="I35" s="170"/>
      <c r="M35" s="165" t="s">
        <v>117</v>
      </c>
      <c r="O35" s="155"/>
    </row>
    <row r="36" spans="1:80" ht="12.45" customHeight="1" x14ac:dyDescent="0.25">
      <c r="A36" s="163"/>
      <c r="B36" s="164"/>
      <c r="C36" s="195"/>
      <c r="D36" s="196"/>
      <c r="E36" s="197"/>
      <c r="F36" s="167"/>
      <c r="G36" s="168"/>
      <c r="H36" s="169"/>
      <c r="I36" s="170"/>
      <c r="M36" s="165"/>
      <c r="O36" s="155"/>
    </row>
    <row r="37" spans="1:80" x14ac:dyDescent="0.25">
      <c r="A37" s="156">
        <v>6</v>
      </c>
      <c r="B37" s="157" t="s">
        <v>118</v>
      </c>
      <c r="C37" s="158" t="s">
        <v>119</v>
      </c>
      <c r="D37" s="159" t="s">
        <v>94</v>
      </c>
      <c r="E37" s="160">
        <v>20.231999999999999</v>
      </c>
      <c r="F37" s="160"/>
      <c r="G37" s="161">
        <f>E37*F37</f>
        <v>0</v>
      </c>
      <c r="H37" s="162">
        <v>0</v>
      </c>
      <c r="I37" s="162">
        <f>E37*H37</f>
        <v>0</v>
      </c>
      <c r="O37" s="155">
        <v>2</v>
      </c>
      <c r="AA37" s="131">
        <v>1</v>
      </c>
      <c r="AB37" s="131">
        <v>1</v>
      </c>
      <c r="AC37" s="131">
        <v>1</v>
      </c>
      <c r="AZ37" s="131">
        <v>1</v>
      </c>
      <c r="BA37" s="131">
        <f>IF(AZ37=1,G37,0)</f>
        <v>0</v>
      </c>
      <c r="BB37" s="131">
        <f>IF(AZ37=2,G37,0)</f>
        <v>0</v>
      </c>
      <c r="BC37" s="131">
        <f>IF(AZ37=3,G37,0)</f>
        <v>0</v>
      </c>
      <c r="BD37" s="131">
        <f>IF(AZ37=4,G37,0)</f>
        <v>0</v>
      </c>
      <c r="BE37" s="131">
        <f>IF(AZ37=5,G37,0)</f>
        <v>0</v>
      </c>
      <c r="CA37" s="155">
        <v>1</v>
      </c>
      <c r="CB37" s="155">
        <v>1</v>
      </c>
    </row>
    <row r="38" spans="1:80" ht="12.45" customHeight="1" x14ac:dyDescent="0.25">
      <c r="A38" s="163"/>
      <c r="B38" s="164"/>
      <c r="C38" s="218" t="s">
        <v>95</v>
      </c>
      <c r="D38" s="218"/>
      <c r="E38" s="166">
        <v>12.356999999999999</v>
      </c>
      <c r="F38" s="167"/>
      <c r="G38" s="168"/>
      <c r="H38" s="169"/>
      <c r="I38" s="170"/>
      <c r="M38" s="165" t="s">
        <v>95</v>
      </c>
      <c r="O38" s="155"/>
    </row>
    <row r="39" spans="1:80" ht="12.45" customHeight="1" x14ac:dyDescent="0.25">
      <c r="A39" s="163"/>
      <c r="B39" s="164"/>
      <c r="C39" s="218" t="s">
        <v>96</v>
      </c>
      <c r="D39" s="218"/>
      <c r="E39" s="166">
        <v>7.875</v>
      </c>
      <c r="F39" s="167"/>
      <c r="G39" s="168"/>
      <c r="H39" s="169"/>
      <c r="I39" s="170"/>
      <c r="M39" s="165" t="s">
        <v>96</v>
      </c>
      <c r="O39" s="155"/>
    </row>
    <row r="40" spans="1:80" ht="12.45" customHeight="1" x14ac:dyDescent="0.25">
      <c r="A40" s="163"/>
      <c r="B40" s="164"/>
      <c r="C40" s="218" t="s">
        <v>97</v>
      </c>
      <c r="D40" s="218"/>
      <c r="E40" s="166">
        <v>0</v>
      </c>
      <c r="F40" s="167"/>
      <c r="G40" s="168"/>
      <c r="H40" s="169"/>
      <c r="I40" s="170"/>
      <c r="M40" s="165" t="s">
        <v>97</v>
      </c>
      <c r="O40" s="155"/>
    </row>
    <row r="41" spans="1:80" ht="12.45" customHeight="1" x14ac:dyDescent="0.25">
      <c r="A41" s="163"/>
      <c r="B41" s="164"/>
      <c r="C41" s="218"/>
      <c r="D41" s="218"/>
      <c r="E41" s="166">
        <v>0</v>
      </c>
      <c r="F41" s="167"/>
      <c r="G41" s="168"/>
      <c r="H41" s="169"/>
      <c r="I41" s="170"/>
      <c r="M41" s="165">
        <v>0</v>
      </c>
      <c r="O41" s="155"/>
    </row>
    <row r="42" spans="1:80" x14ac:dyDescent="0.25">
      <c r="A42" s="156">
        <v>7</v>
      </c>
      <c r="B42" s="157" t="s">
        <v>120</v>
      </c>
      <c r="C42" s="158" t="s">
        <v>121</v>
      </c>
      <c r="D42" s="159" t="s">
        <v>94</v>
      </c>
      <c r="E42" s="160">
        <v>123.19199999999999</v>
      </c>
      <c r="F42" s="160"/>
      <c r="G42" s="161">
        <f>E42*F42</f>
        <v>0</v>
      </c>
      <c r="H42" s="162">
        <v>0</v>
      </c>
      <c r="I42" s="162">
        <f>E42*H42</f>
        <v>0</v>
      </c>
      <c r="O42" s="155">
        <v>2</v>
      </c>
      <c r="AA42" s="131">
        <v>1</v>
      </c>
      <c r="AB42" s="131">
        <v>1</v>
      </c>
      <c r="AC42" s="131">
        <v>1</v>
      </c>
      <c r="AZ42" s="131">
        <v>1</v>
      </c>
      <c r="BA42" s="131">
        <f>IF(AZ42=1,G42,0)</f>
        <v>0</v>
      </c>
      <c r="BB42" s="131">
        <f>IF(AZ42=2,G42,0)</f>
        <v>0</v>
      </c>
      <c r="BC42" s="131">
        <f>IF(AZ42=3,G42,0)</f>
        <v>0</v>
      </c>
      <c r="BD42" s="131">
        <f>IF(AZ42=4,G42,0)</f>
        <v>0</v>
      </c>
      <c r="BE42" s="131">
        <f>IF(AZ42=5,G42,0)</f>
        <v>0</v>
      </c>
      <c r="CA42" s="155">
        <v>1</v>
      </c>
      <c r="CB42" s="155">
        <v>1</v>
      </c>
    </row>
    <row r="43" spans="1:80" ht="12.45" customHeight="1" x14ac:dyDescent="0.25">
      <c r="A43" s="163"/>
      <c r="B43" s="164"/>
      <c r="C43" s="218" t="s">
        <v>114</v>
      </c>
      <c r="D43" s="218"/>
      <c r="E43" s="166">
        <v>70.391999999999996</v>
      </c>
      <c r="F43" s="167"/>
      <c r="G43" s="168"/>
      <c r="H43" s="169"/>
      <c r="I43" s="170"/>
      <c r="M43" s="165" t="s">
        <v>114</v>
      </c>
      <c r="O43" s="155"/>
    </row>
    <row r="44" spans="1:80" ht="12.45" customHeight="1" x14ac:dyDescent="0.25">
      <c r="A44" s="163"/>
      <c r="B44" s="164"/>
      <c r="C44" s="218" t="s">
        <v>115</v>
      </c>
      <c r="D44" s="218"/>
      <c r="E44" s="166">
        <v>36</v>
      </c>
      <c r="F44" s="167"/>
      <c r="G44" s="168"/>
      <c r="H44" s="169"/>
      <c r="I44" s="170"/>
      <c r="M44" s="165" t="s">
        <v>115</v>
      </c>
      <c r="O44" s="155"/>
    </row>
    <row r="45" spans="1:80" ht="12.45" customHeight="1" x14ac:dyDescent="0.25">
      <c r="A45" s="163"/>
      <c r="B45" s="164"/>
      <c r="C45" s="218" t="s">
        <v>116</v>
      </c>
      <c r="D45" s="218"/>
      <c r="E45" s="166">
        <v>16.8</v>
      </c>
      <c r="F45" s="167"/>
      <c r="G45" s="168"/>
      <c r="H45" s="169"/>
      <c r="I45" s="170"/>
      <c r="M45" s="165" t="s">
        <v>116</v>
      </c>
      <c r="O45" s="155"/>
    </row>
    <row r="46" spans="1:80" ht="12.45" customHeight="1" x14ac:dyDescent="0.25">
      <c r="A46" s="163"/>
      <c r="B46" s="164"/>
      <c r="C46" s="218"/>
      <c r="D46" s="218"/>
      <c r="E46" s="166">
        <v>0</v>
      </c>
      <c r="F46" s="167"/>
      <c r="G46" s="168"/>
      <c r="H46" s="169"/>
      <c r="I46" s="170"/>
      <c r="M46" s="165">
        <v>0</v>
      </c>
      <c r="O46" s="155"/>
    </row>
    <row r="47" spans="1:80" x14ac:dyDescent="0.25">
      <c r="A47" s="156">
        <v>8</v>
      </c>
      <c r="B47" s="157" t="s">
        <v>122</v>
      </c>
      <c r="C47" s="158" t="s">
        <v>123</v>
      </c>
      <c r="D47" s="159" t="s">
        <v>86</v>
      </c>
      <c r="E47" s="160">
        <v>134.88</v>
      </c>
      <c r="F47" s="160"/>
      <c r="G47" s="161">
        <f>E47*F47</f>
        <v>0</v>
      </c>
      <c r="H47" s="162">
        <v>0</v>
      </c>
      <c r="I47" s="162">
        <f>E47*H47</f>
        <v>0</v>
      </c>
      <c r="O47" s="155">
        <v>2</v>
      </c>
      <c r="AA47" s="131">
        <v>1</v>
      </c>
      <c r="AB47" s="131">
        <v>1</v>
      </c>
      <c r="AC47" s="131">
        <v>1</v>
      </c>
      <c r="AZ47" s="131">
        <v>1</v>
      </c>
      <c r="BA47" s="131">
        <f>IF(AZ47=1,G47,0)</f>
        <v>0</v>
      </c>
      <c r="BB47" s="131">
        <f>IF(AZ47=2,G47,0)</f>
        <v>0</v>
      </c>
      <c r="BC47" s="131">
        <f>IF(AZ47=3,G47,0)</f>
        <v>0</v>
      </c>
      <c r="BD47" s="131">
        <f>IF(AZ47=4,G47,0)</f>
        <v>0</v>
      </c>
      <c r="BE47" s="131">
        <f>IF(AZ47=5,G47,0)</f>
        <v>0</v>
      </c>
      <c r="CA47" s="155">
        <v>1</v>
      </c>
      <c r="CB47" s="155">
        <v>1</v>
      </c>
    </row>
    <row r="48" spans="1:80" ht="12.45" customHeight="1" x14ac:dyDescent="0.25">
      <c r="A48" s="163"/>
      <c r="B48" s="164"/>
      <c r="C48" s="218" t="s">
        <v>124</v>
      </c>
      <c r="D48" s="218"/>
      <c r="E48" s="166">
        <v>82.38</v>
      </c>
      <c r="F48" s="167"/>
      <c r="G48" s="168"/>
      <c r="H48" s="169"/>
      <c r="I48" s="170"/>
      <c r="M48" s="165" t="s">
        <v>124</v>
      </c>
      <c r="O48" s="155"/>
    </row>
    <row r="49" spans="1:80" ht="12.45" customHeight="1" x14ac:dyDescent="0.25">
      <c r="A49" s="163"/>
      <c r="B49" s="164"/>
      <c r="C49" s="218" t="s">
        <v>125</v>
      </c>
      <c r="D49" s="218"/>
      <c r="E49" s="166">
        <v>52.5</v>
      </c>
      <c r="F49" s="167"/>
      <c r="G49" s="168"/>
      <c r="H49" s="169"/>
      <c r="I49" s="170"/>
      <c r="M49" s="165" t="s">
        <v>125</v>
      </c>
      <c r="O49" s="155"/>
    </row>
    <row r="50" spans="1:80" ht="12.45" customHeight="1" x14ac:dyDescent="0.25">
      <c r="A50" s="163"/>
      <c r="B50" s="164"/>
      <c r="C50" s="218" t="s">
        <v>126</v>
      </c>
      <c r="D50" s="218"/>
      <c r="E50" s="166">
        <v>0</v>
      </c>
      <c r="F50" s="167"/>
      <c r="G50" s="168"/>
      <c r="H50" s="169"/>
      <c r="I50" s="170"/>
      <c r="M50" s="165" t="s">
        <v>126</v>
      </c>
      <c r="O50" s="155"/>
    </row>
    <row r="51" spans="1:80" ht="12.45" customHeight="1" x14ac:dyDescent="0.25">
      <c r="A51" s="163"/>
      <c r="B51" s="164"/>
      <c r="C51" s="218"/>
      <c r="D51" s="218"/>
      <c r="E51" s="166">
        <v>0</v>
      </c>
      <c r="F51" s="167"/>
      <c r="G51" s="168"/>
      <c r="H51" s="169"/>
      <c r="I51" s="170"/>
      <c r="M51" s="165">
        <v>0</v>
      </c>
      <c r="O51" s="155"/>
    </row>
    <row r="52" spans="1:80" x14ac:dyDescent="0.25">
      <c r="A52" s="156">
        <v>9</v>
      </c>
      <c r="B52" s="157" t="s">
        <v>127</v>
      </c>
      <c r="C52" s="158" t="s">
        <v>128</v>
      </c>
      <c r="D52" s="159" t="s">
        <v>86</v>
      </c>
      <c r="E52" s="160">
        <v>9408</v>
      </c>
      <c r="F52" s="160"/>
      <c r="G52" s="161">
        <f>E52*F52</f>
        <v>0</v>
      </c>
      <c r="H52" s="162">
        <v>0</v>
      </c>
      <c r="I52" s="162">
        <f>E52*H52</f>
        <v>0</v>
      </c>
      <c r="O52" s="155">
        <v>2</v>
      </c>
      <c r="AA52" s="131">
        <v>1</v>
      </c>
      <c r="AB52" s="131">
        <v>1</v>
      </c>
      <c r="AC52" s="131">
        <v>1</v>
      </c>
      <c r="AZ52" s="131">
        <v>1</v>
      </c>
      <c r="BA52" s="131">
        <f>IF(AZ52=1,G52,0)</f>
        <v>0</v>
      </c>
      <c r="BB52" s="131">
        <f>IF(AZ52=2,G52,0)</f>
        <v>0</v>
      </c>
      <c r="BC52" s="131">
        <f>IF(AZ52=3,G52,0)</f>
        <v>0</v>
      </c>
      <c r="BD52" s="131">
        <f>IF(AZ52=4,G52,0)</f>
        <v>0</v>
      </c>
      <c r="BE52" s="131">
        <f>IF(AZ52=5,G52,0)</f>
        <v>0</v>
      </c>
      <c r="CA52" s="155">
        <v>1</v>
      </c>
      <c r="CB52" s="155">
        <v>1</v>
      </c>
    </row>
    <row r="53" spans="1:80" ht="12.45" customHeight="1" x14ac:dyDescent="0.25">
      <c r="A53" s="163"/>
      <c r="B53" s="164"/>
      <c r="C53" s="218" t="s">
        <v>129</v>
      </c>
      <c r="D53" s="218"/>
      <c r="E53" s="166">
        <v>9408</v>
      </c>
      <c r="F53" s="167"/>
      <c r="G53" s="168"/>
      <c r="H53" s="169"/>
      <c r="I53" s="170"/>
      <c r="M53" s="165" t="s">
        <v>129</v>
      </c>
      <c r="O53" s="155"/>
    </row>
    <row r="54" spans="1:80" ht="12.45" customHeight="1" x14ac:dyDescent="0.25">
      <c r="A54" s="163"/>
      <c r="B54" s="164"/>
      <c r="C54" s="218"/>
      <c r="D54" s="218"/>
      <c r="E54" s="166">
        <v>0</v>
      </c>
      <c r="F54" s="167"/>
      <c r="G54" s="168"/>
      <c r="H54" s="169"/>
      <c r="I54" s="170"/>
      <c r="M54" s="165">
        <v>0</v>
      </c>
      <c r="O54" s="155"/>
    </row>
    <row r="55" spans="1:80" x14ac:dyDescent="0.25">
      <c r="A55" s="156">
        <v>10</v>
      </c>
      <c r="B55" s="157" t="s">
        <v>130</v>
      </c>
      <c r="C55" s="158" t="s">
        <v>131</v>
      </c>
      <c r="D55" s="159" t="s">
        <v>86</v>
      </c>
      <c r="E55" s="160">
        <v>134.88</v>
      </c>
      <c r="F55" s="160"/>
      <c r="G55" s="161">
        <f>E55*F55</f>
        <v>0</v>
      </c>
      <c r="H55" s="162">
        <v>0</v>
      </c>
      <c r="I55" s="162">
        <f>E55*H55</f>
        <v>0</v>
      </c>
      <c r="O55" s="155">
        <v>2</v>
      </c>
      <c r="AA55" s="131">
        <v>1</v>
      </c>
      <c r="AB55" s="131">
        <v>1</v>
      </c>
      <c r="AC55" s="131">
        <v>1</v>
      </c>
      <c r="AZ55" s="131">
        <v>1</v>
      </c>
      <c r="BA55" s="131">
        <f>IF(AZ55=1,G55,0)</f>
        <v>0</v>
      </c>
      <c r="BB55" s="131">
        <f>IF(AZ55=2,G55,0)</f>
        <v>0</v>
      </c>
      <c r="BC55" s="131">
        <f>IF(AZ55=3,G55,0)</f>
        <v>0</v>
      </c>
      <c r="BD55" s="131">
        <f>IF(AZ55=4,G55,0)</f>
        <v>0</v>
      </c>
      <c r="BE55" s="131">
        <f>IF(AZ55=5,G55,0)</f>
        <v>0</v>
      </c>
      <c r="CA55" s="155">
        <v>1</v>
      </c>
      <c r="CB55" s="155">
        <v>1</v>
      </c>
    </row>
    <row r="56" spans="1:80" ht="12.45" customHeight="1" x14ac:dyDescent="0.25">
      <c r="A56" s="163"/>
      <c r="B56" s="164"/>
      <c r="C56" s="218" t="s">
        <v>125</v>
      </c>
      <c r="D56" s="218"/>
      <c r="E56" s="166">
        <v>52.5</v>
      </c>
      <c r="F56" s="167"/>
      <c r="G56" s="168"/>
      <c r="H56" s="169"/>
      <c r="I56" s="170"/>
      <c r="M56" s="165" t="s">
        <v>125</v>
      </c>
      <c r="O56" s="155"/>
    </row>
    <row r="57" spans="1:80" ht="12.45" customHeight="1" x14ac:dyDescent="0.25">
      <c r="A57" s="163"/>
      <c r="B57" s="164"/>
      <c r="C57" s="218" t="s">
        <v>124</v>
      </c>
      <c r="D57" s="218"/>
      <c r="E57" s="166">
        <v>82.38</v>
      </c>
      <c r="F57" s="167"/>
      <c r="G57" s="168"/>
      <c r="H57" s="169"/>
      <c r="I57" s="170"/>
      <c r="M57" s="165" t="s">
        <v>124</v>
      </c>
      <c r="O57" s="155"/>
    </row>
    <row r="58" spans="1:80" ht="12.45" customHeight="1" x14ac:dyDescent="0.25">
      <c r="A58" s="163"/>
      <c r="B58" s="164"/>
      <c r="C58" s="218"/>
      <c r="D58" s="218"/>
      <c r="E58" s="166">
        <v>0</v>
      </c>
      <c r="F58" s="167"/>
      <c r="G58" s="168"/>
      <c r="H58" s="169"/>
      <c r="I58" s="170"/>
      <c r="M58" s="165">
        <v>0</v>
      </c>
      <c r="O58" s="155"/>
    </row>
    <row r="59" spans="1:80" x14ac:dyDescent="0.25">
      <c r="A59" s="156">
        <v>11</v>
      </c>
      <c r="B59" s="157" t="s">
        <v>132</v>
      </c>
      <c r="C59" s="158" t="s">
        <v>133</v>
      </c>
      <c r="D59" s="159" t="s">
        <v>134</v>
      </c>
      <c r="E59" s="160">
        <v>2E-3</v>
      </c>
      <c r="F59" s="160"/>
      <c r="G59" s="161">
        <f>E59*F59</f>
        <v>0</v>
      </c>
      <c r="H59" s="162">
        <v>0</v>
      </c>
      <c r="I59" s="162">
        <f>E59*H59</f>
        <v>0</v>
      </c>
      <c r="O59" s="155">
        <v>2</v>
      </c>
      <c r="AA59" s="131">
        <v>1</v>
      </c>
      <c r="AB59" s="131">
        <v>1</v>
      </c>
      <c r="AC59" s="131">
        <v>1</v>
      </c>
      <c r="AZ59" s="131">
        <v>1</v>
      </c>
      <c r="BA59" s="131">
        <f>IF(AZ59=1,G59,0)</f>
        <v>0</v>
      </c>
      <c r="BB59" s="131">
        <f>IF(AZ59=2,G59,0)</f>
        <v>0</v>
      </c>
      <c r="BC59" s="131">
        <f>IF(AZ59=3,G59,0)</f>
        <v>0</v>
      </c>
      <c r="BD59" s="131">
        <f>IF(AZ59=4,G59,0)</f>
        <v>0</v>
      </c>
      <c r="BE59" s="131">
        <f>IF(AZ59=5,G59,0)</f>
        <v>0</v>
      </c>
      <c r="CA59" s="155">
        <v>1</v>
      </c>
      <c r="CB59" s="155">
        <v>1</v>
      </c>
    </row>
    <row r="60" spans="1:80" ht="12.45" customHeight="1" x14ac:dyDescent="0.25">
      <c r="A60" s="163"/>
      <c r="B60" s="164"/>
      <c r="C60" s="218" t="s">
        <v>135</v>
      </c>
      <c r="D60" s="218"/>
      <c r="E60" s="166">
        <v>1.1999999999999999E-3</v>
      </c>
      <c r="F60" s="167"/>
      <c r="G60" s="168"/>
      <c r="H60" s="169"/>
      <c r="I60" s="170"/>
      <c r="M60" s="165" t="s">
        <v>135</v>
      </c>
      <c r="O60" s="155"/>
    </row>
    <row r="61" spans="1:80" ht="12.45" customHeight="1" x14ac:dyDescent="0.25">
      <c r="A61" s="163"/>
      <c r="B61" s="164"/>
      <c r="C61" s="218" t="s">
        <v>136</v>
      </c>
      <c r="D61" s="218"/>
      <c r="E61" s="166">
        <v>8.0000000000000004E-4</v>
      </c>
      <c r="F61" s="167"/>
      <c r="G61" s="168"/>
      <c r="H61" s="169"/>
      <c r="I61" s="170"/>
      <c r="M61" s="165" t="s">
        <v>136</v>
      </c>
      <c r="O61" s="155"/>
    </row>
    <row r="62" spans="1:80" ht="12.45" customHeight="1" x14ac:dyDescent="0.25">
      <c r="A62" s="163"/>
      <c r="B62" s="164"/>
      <c r="C62" s="218"/>
      <c r="D62" s="218"/>
      <c r="E62" s="166">
        <v>0</v>
      </c>
      <c r="F62" s="167"/>
      <c r="G62" s="168"/>
      <c r="H62" s="169"/>
      <c r="I62" s="170"/>
      <c r="M62" s="165">
        <v>0</v>
      </c>
      <c r="O62" s="155"/>
    </row>
    <row r="63" spans="1:80" x14ac:dyDescent="0.25">
      <c r="A63" s="156">
        <v>12</v>
      </c>
      <c r="B63" s="157" t="s">
        <v>137</v>
      </c>
      <c r="C63" s="158" t="s">
        <v>138</v>
      </c>
      <c r="D63" s="159" t="s">
        <v>86</v>
      </c>
      <c r="E63" s="160">
        <v>134.88</v>
      </c>
      <c r="F63" s="160"/>
      <c r="G63" s="161">
        <f>E63*F63</f>
        <v>0</v>
      </c>
      <c r="H63" s="162">
        <v>0</v>
      </c>
      <c r="I63" s="162">
        <f>E63*H63</f>
        <v>0</v>
      </c>
      <c r="O63" s="155">
        <v>2</v>
      </c>
      <c r="AA63" s="131">
        <v>1</v>
      </c>
      <c r="AB63" s="131">
        <v>1</v>
      </c>
      <c r="AC63" s="131">
        <v>1</v>
      </c>
      <c r="AZ63" s="131">
        <v>1</v>
      </c>
      <c r="BA63" s="131">
        <f>IF(AZ63=1,G63,0)</f>
        <v>0</v>
      </c>
      <c r="BB63" s="131">
        <f>IF(AZ63=2,G63,0)</f>
        <v>0</v>
      </c>
      <c r="BC63" s="131">
        <f>IF(AZ63=3,G63,0)</f>
        <v>0</v>
      </c>
      <c r="BD63" s="131">
        <f>IF(AZ63=4,G63,0)</f>
        <v>0</v>
      </c>
      <c r="BE63" s="131">
        <f>IF(AZ63=5,G63,0)</f>
        <v>0</v>
      </c>
      <c r="CA63" s="155">
        <v>1</v>
      </c>
      <c r="CB63" s="155">
        <v>1</v>
      </c>
    </row>
    <row r="64" spans="1:80" ht="12.45" customHeight="1" x14ac:dyDescent="0.25">
      <c r="A64" s="163"/>
      <c r="B64" s="164"/>
      <c r="C64" s="218" t="s">
        <v>124</v>
      </c>
      <c r="D64" s="218"/>
      <c r="E64" s="166">
        <v>82.38</v>
      </c>
      <c r="F64" s="167"/>
      <c r="G64" s="168"/>
      <c r="H64" s="169"/>
      <c r="I64" s="170"/>
      <c r="M64" s="165" t="s">
        <v>124</v>
      </c>
      <c r="O64" s="155"/>
    </row>
    <row r="65" spans="1:80" ht="12.45" customHeight="1" x14ac:dyDescent="0.25">
      <c r="A65" s="163"/>
      <c r="B65" s="164"/>
      <c r="C65" s="218" t="s">
        <v>125</v>
      </c>
      <c r="D65" s="218"/>
      <c r="E65" s="166">
        <v>52.5</v>
      </c>
      <c r="F65" s="167"/>
      <c r="G65" s="168"/>
      <c r="H65" s="169"/>
      <c r="I65" s="170"/>
      <c r="M65" s="165" t="s">
        <v>125</v>
      </c>
      <c r="O65" s="155"/>
    </row>
    <row r="66" spans="1:80" ht="12.45" customHeight="1" x14ac:dyDescent="0.25">
      <c r="A66" s="163"/>
      <c r="B66" s="164"/>
      <c r="C66" s="218"/>
      <c r="D66" s="218"/>
      <c r="E66" s="166">
        <v>0</v>
      </c>
      <c r="F66" s="167"/>
      <c r="G66" s="168"/>
      <c r="H66" s="169"/>
      <c r="I66" s="170"/>
      <c r="M66" s="165">
        <v>0</v>
      </c>
      <c r="O66" s="155"/>
    </row>
    <row r="67" spans="1:80" x14ac:dyDescent="0.25">
      <c r="A67" s="156">
        <v>13</v>
      </c>
      <c r="B67" s="157" t="s">
        <v>139</v>
      </c>
      <c r="C67" s="158" t="s">
        <v>140</v>
      </c>
      <c r="D67" s="159" t="s">
        <v>94</v>
      </c>
      <c r="E67" s="160">
        <v>20.231999999999999</v>
      </c>
      <c r="F67" s="160"/>
      <c r="G67" s="161">
        <f>E67*F67</f>
        <v>0</v>
      </c>
      <c r="H67" s="162">
        <v>0</v>
      </c>
      <c r="I67" s="162">
        <f>E67*H67</f>
        <v>0</v>
      </c>
      <c r="O67" s="155">
        <v>2</v>
      </c>
      <c r="AA67" s="131">
        <v>1</v>
      </c>
      <c r="AB67" s="131">
        <v>1</v>
      </c>
      <c r="AC67" s="131">
        <v>1</v>
      </c>
      <c r="AZ67" s="131">
        <v>1</v>
      </c>
      <c r="BA67" s="131">
        <f>IF(AZ67=1,G67,0)</f>
        <v>0</v>
      </c>
      <c r="BB67" s="131">
        <f>IF(AZ67=2,G67,0)</f>
        <v>0</v>
      </c>
      <c r="BC67" s="131">
        <f>IF(AZ67=3,G67,0)</f>
        <v>0</v>
      </c>
      <c r="BD67" s="131">
        <f>IF(AZ67=4,G67,0)</f>
        <v>0</v>
      </c>
      <c r="BE67" s="131">
        <f>IF(AZ67=5,G67,0)</f>
        <v>0</v>
      </c>
      <c r="CA67" s="155">
        <v>1</v>
      </c>
      <c r="CB67" s="155">
        <v>1</v>
      </c>
    </row>
    <row r="68" spans="1:80" ht="12.45" customHeight="1" x14ac:dyDescent="0.25">
      <c r="A68" s="163"/>
      <c r="B68" s="164"/>
      <c r="C68" s="218" t="s">
        <v>95</v>
      </c>
      <c r="D68" s="218"/>
      <c r="E68" s="166">
        <v>12.356999999999999</v>
      </c>
      <c r="F68" s="167"/>
      <c r="G68" s="168"/>
      <c r="H68" s="169"/>
      <c r="I68" s="170"/>
      <c r="M68" s="165" t="s">
        <v>95</v>
      </c>
      <c r="O68" s="155"/>
    </row>
    <row r="69" spans="1:80" ht="12.45" customHeight="1" x14ac:dyDescent="0.25">
      <c r="A69" s="163"/>
      <c r="B69" s="164"/>
      <c r="C69" s="218" t="s">
        <v>96</v>
      </c>
      <c r="D69" s="218"/>
      <c r="E69" s="166">
        <v>7.875</v>
      </c>
      <c r="F69" s="167"/>
      <c r="G69" s="168"/>
      <c r="H69" s="169"/>
      <c r="I69" s="170"/>
      <c r="M69" s="165" t="s">
        <v>96</v>
      </c>
      <c r="O69" s="155"/>
    </row>
    <row r="70" spans="1:80" ht="12.45" customHeight="1" x14ac:dyDescent="0.25">
      <c r="A70" s="163"/>
      <c r="B70" s="164"/>
      <c r="C70" s="218" t="s">
        <v>97</v>
      </c>
      <c r="D70" s="218"/>
      <c r="E70" s="166">
        <v>0</v>
      </c>
      <c r="F70" s="167"/>
      <c r="G70" s="168"/>
      <c r="H70" s="169"/>
      <c r="I70" s="170"/>
      <c r="M70" s="165" t="s">
        <v>97</v>
      </c>
      <c r="O70" s="155"/>
    </row>
    <row r="71" spans="1:80" ht="12.45" customHeight="1" x14ac:dyDescent="0.25">
      <c r="A71" s="163"/>
      <c r="B71" s="164"/>
      <c r="C71" s="218"/>
      <c r="D71" s="218"/>
      <c r="E71" s="166">
        <v>0</v>
      </c>
      <c r="F71" s="167"/>
      <c r="G71" s="168"/>
      <c r="H71" s="169"/>
      <c r="I71" s="170"/>
      <c r="M71" s="165">
        <v>0</v>
      </c>
      <c r="O71" s="155"/>
    </row>
    <row r="72" spans="1:80" x14ac:dyDescent="0.25">
      <c r="A72" s="156">
        <v>14</v>
      </c>
      <c r="B72" s="157" t="s">
        <v>141</v>
      </c>
      <c r="C72" s="158" t="s">
        <v>142</v>
      </c>
      <c r="D72" s="159" t="s">
        <v>94</v>
      </c>
      <c r="E72" s="160">
        <f>SUM(E73:E75)</f>
        <v>115.99199999999999</v>
      </c>
      <c r="F72" s="160"/>
      <c r="G72" s="161">
        <f>E72*F72</f>
        <v>0</v>
      </c>
      <c r="H72" s="162">
        <v>0</v>
      </c>
      <c r="I72" s="162">
        <f>E72*H72</f>
        <v>0</v>
      </c>
      <c r="O72" s="155">
        <v>2</v>
      </c>
      <c r="AA72" s="131">
        <v>1</v>
      </c>
      <c r="AB72" s="131">
        <v>1</v>
      </c>
      <c r="AC72" s="131">
        <v>1</v>
      </c>
      <c r="AZ72" s="131">
        <v>1</v>
      </c>
      <c r="BA72" s="131">
        <f>IF(AZ72=1,G72,0)</f>
        <v>0</v>
      </c>
      <c r="BB72" s="131">
        <f>IF(AZ72=2,G72,0)</f>
        <v>0</v>
      </c>
      <c r="BC72" s="131">
        <f>IF(AZ72=3,G72,0)</f>
        <v>0</v>
      </c>
      <c r="BD72" s="131">
        <f>IF(AZ72=4,G72,0)</f>
        <v>0</v>
      </c>
      <c r="BE72" s="131">
        <f>IF(AZ72=5,G72,0)</f>
        <v>0</v>
      </c>
      <c r="CA72" s="155">
        <v>1</v>
      </c>
      <c r="CB72" s="155">
        <v>1</v>
      </c>
    </row>
    <row r="73" spans="1:80" ht="12.45" customHeight="1" x14ac:dyDescent="0.25">
      <c r="A73" s="163"/>
      <c r="B73" s="164"/>
      <c r="C73" s="218" t="s">
        <v>114</v>
      </c>
      <c r="D73" s="218"/>
      <c r="E73" s="166">
        <v>70.391999999999996</v>
      </c>
      <c r="F73" s="167"/>
      <c r="G73" s="168"/>
      <c r="H73" s="169"/>
      <c r="I73" s="170"/>
      <c r="M73" s="165" t="s">
        <v>114</v>
      </c>
      <c r="O73" s="155"/>
    </row>
    <row r="74" spans="1:80" ht="12.45" customHeight="1" x14ac:dyDescent="0.25">
      <c r="A74" s="163"/>
      <c r="B74" s="164"/>
      <c r="C74" s="218" t="s">
        <v>115</v>
      </c>
      <c r="D74" s="218"/>
      <c r="E74" s="166">
        <v>36</v>
      </c>
      <c r="F74" s="167"/>
      <c r="G74" s="168"/>
      <c r="H74" s="169"/>
      <c r="I74" s="170"/>
      <c r="M74" s="165" t="s">
        <v>115</v>
      </c>
      <c r="O74" s="155"/>
    </row>
    <row r="75" spans="1:80" ht="12.45" customHeight="1" x14ac:dyDescent="0.25">
      <c r="A75" s="163"/>
      <c r="B75" s="164"/>
      <c r="C75" s="218" t="s">
        <v>143</v>
      </c>
      <c r="D75" s="218"/>
      <c r="E75" s="166">
        <v>9.6</v>
      </c>
      <c r="F75" s="167"/>
      <c r="G75" s="168"/>
      <c r="H75" s="169"/>
      <c r="I75" s="170"/>
      <c r="M75" s="165" t="s">
        <v>143</v>
      </c>
      <c r="O75" s="155"/>
    </row>
    <row r="76" spans="1:80" ht="12.45" customHeight="1" x14ac:dyDescent="0.25">
      <c r="A76" s="163"/>
      <c r="B76" s="164"/>
      <c r="C76" s="218"/>
      <c r="D76" s="218"/>
      <c r="E76" s="166">
        <v>0</v>
      </c>
      <c r="F76" s="167"/>
      <c r="G76" s="168"/>
      <c r="H76" s="169"/>
      <c r="I76" s="170"/>
      <c r="M76" s="165">
        <v>0</v>
      </c>
      <c r="O76" s="155"/>
    </row>
    <row r="77" spans="1:80" x14ac:dyDescent="0.25">
      <c r="A77" s="156">
        <v>15</v>
      </c>
      <c r="B77" s="157" t="s">
        <v>144</v>
      </c>
      <c r="C77" s="158" t="s">
        <v>145</v>
      </c>
      <c r="D77" s="159" t="s">
        <v>146</v>
      </c>
      <c r="E77" s="160">
        <v>6.7439999999999998</v>
      </c>
      <c r="F77" s="160"/>
      <c r="G77" s="161">
        <f>E77*F77</f>
        <v>0</v>
      </c>
      <c r="H77" s="162">
        <v>9.9999999999944599E-4</v>
      </c>
      <c r="I77" s="162">
        <f>E77*H77</f>
        <v>6.7439999999962634E-3</v>
      </c>
      <c r="O77" s="155">
        <v>2</v>
      </c>
      <c r="AA77" s="131">
        <v>3</v>
      </c>
      <c r="AB77" s="131">
        <v>1</v>
      </c>
      <c r="AC77" s="131" t="s">
        <v>144</v>
      </c>
      <c r="AZ77" s="131">
        <v>1</v>
      </c>
      <c r="BA77" s="131">
        <f>IF(AZ77=1,G77,0)</f>
        <v>0</v>
      </c>
      <c r="BB77" s="131">
        <f>IF(AZ77=2,G77,0)</f>
        <v>0</v>
      </c>
      <c r="BC77" s="131">
        <f>IF(AZ77=3,G77,0)</f>
        <v>0</v>
      </c>
      <c r="BD77" s="131">
        <f>IF(AZ77=4,G77,0)</f>
        <v>0</v>
      </c>
      <c r="BE77" s="131">
        <f>IF(AZ77=5,G77,0)</f>
        <v>0</v>
      </c>
      <c r="CA77" s="155">
        <v>3</v>
      </c>
      <c r="CB77" s="155">
        <v>1</v>
      </c>
    </row>
    <row r="78" spans="1:80" ht="12.45" customHeight="1" x14ac:dyDescent="0.25">
      <c r="A78" s="163"/>
      <c r="B78" s="164"/>
      <c r="C78" s="218" t="s">
        <v>147</v>
      </c>
      <c r="D78" s="218"/>
      <c r="E78" s="166">
        <v>4.1189999999999998</v>
      </c>
      <c r="F78" s="167"/>
      <c r="G78" s="168"/>
      <c r="H78" s="169"/>
      <c r="I78" s="170"/>
      <c r="M78" s="165" t="s">
        <v>147</v>
      </c>
      <c r="O78" s="155"/>
    </row>
    <row r="79" spans="1:80" ht="12.45" customHeight="1" x14ac:dyDescent="0.25">
      <c r="A79" s="163"/>
      <c r="B79" s="164"/>
      <c r="C79" s="218" t="s">
        <v>148</v>
      </c>
      <c r="D79" s="218"/>
      <c r="E79" s="166">
        <v>2.625</v>
      </c>
      <c r="F79" s="167"/>
      <c r="G79" s="168"/>
      <c r="H79" s="169"/>
      <c r="I79" s="170"/>
      <c r="M79" s="165" t="s">
        <v>148</v>
      </c>
      <c r="O79" s="155"/>
    </row>
    <row r="80" spans="1:80" ht="12.45" customHeight="1" x14ac:dyDescent="0.25">
      <c r="A80" s="163"/>
      <c r="B80" s="164"/>
      <c r="C80" s="218"/>
      <c r="D80" s="218"/>
      <c r="E80" s="166">
        <v>0</v>
      </c>
      <c r="F80" s="167"/>
      <c r="G80" s="168"/>
      <c r="H80" s="169"/>
      <c r="I80" s="170"/>
      <c r="M80" s="165">
        <v>0</v>
      </c>
      <c r="O80" s="155"/>
    </row>
    <row r="81" spans="1:80" x14ac:dyDescent="0.25">
      <c r="A81" s="156">
        <v>16</v>
      </c>
      <c r="B81" s="157" t="s">
        <v>149</v>
      </c>
      <c r="C81" s="158" t="s">
        <v>150</v>
      </c>
      <c r="D81" s="159" t="s">
        <v>151</v>
      </c>
      <c r="E81" s="160">
        <v>2.0232000000000001</v>
      </c>
      <c r="F81" s="160"/>
      <c r="G81" s="161">
        <f>E81*F81</f>
        <v>0</v>
      </c>
      <c r="H81" s="162">
        <v>9.9999999999944599E-4</v>
      </c>
      <c r="I81" s="162">
        <f>E81*H81</f>
        <v>2.0231999999988791E-3</v>
      </c>
      <c r="O81" s="155">
        <v>2</v>
      </c>
      <c r="AA81" s="131">
        <v>3</v>
      </c>
      <c r="AB81" s="131">
        <v>1</v>
      </c>
      <c r="AC81" s="131">
        <v>25191158</v>
      </c>
      <c r="AZ81" s="131">
        <v>1</v>
      </c>
      <c r="BA81" s="131">
        <f>IF(AZ81=1,G81,0)</f>
        <v>0</v>
      </c>
      <c r="BB81" s="131">
        <f>IF(AZ81=2,G81,0)</f>
        <v>0</v>
      </c>
      <c r="BC81" s="131">
        <f>IF(AZ81=3,G81,0)</f>
        <v>0</v>
      </c>
      <c r="BD81" s="131">
        <f>IF(AZ81=4,G81,0)</f>
        <v>0</v>
      </c>
      <c r="BE81" s="131">
        <f>IF(AZ81=5,G81,0)</f>
        <v>0</v>
      </c>
      <c r="CA81" s="155">
        <v>3</v>
      </c>
      <c r="CB81" s="155">
        <v>1</v>
      </c>
    </row>
    <row r="82" spans="1:80" ht="12.45" customHeight="1" x14ac:dyDescent="0.25">
      <c r="A82" s="163"/>
      <c r="B82" s="164"/>
      <c r="C82" s="218" t="s">
        <v>152</v>
      </c>
      <c r="D82" s="218"/>
      <c r="E82" s="166">
        <v>1.2357</v>
      </c>
      <c r="F82" s="167"/>
      <c r="G82" s="168"/>
      <c r="H82" s="169"/>
      <c r="I82" s="170"/>
      <c r="M82" s="165" t="s">
        <v>152</v>
      </c>
      <c r="O82" s="155"/>
    </row>
    <row r="83" spans="1:80" ht="12.45" customHeight="1" x14ac:dyDescent="0.25">
      <c r="A83" s="163"/>
      <c r="B83" s="164"/>
      <c r="C83" s="218" t="s">
        <v>153</v>
      </c>
      <c r="D83" s="218"/>
      <c r="E83" s="166">
        <v>0.78749999999999998</v>
      </c>
      <c r="F83" s="167"/>
      <c r="G83" s="168"/>
      <c r="H83" s="169"/>
      <c r="I83" s="170"/>
      <c r="M83" s="165" t="s">
        <v>153</v>
      </c>
      <c r="O83" s="155"/>
    </row>
    <row r="84" spans="1:80" ht="12.45" customHeight="1" x14ac:dyDescent="0.25">
      <c r="A84" s="163"/>
      <c r="B84" s="164"/>
      <c r="C84" s="218"/>
      <c r="D84" s="218"/>
      <c r="E84" s="166">
        <v>0</v>
      </c>
      <c r="F84" s="167"/>
      <c r="G84" s="168"/>
      <c r="H84" s="169"/>
      <c r="I84" s="170"/>
      <c r="M84" s="165">
        <v>0</v>
      </c>
      <c r="O84" s="155"/>
    </row>
    <row r="85" spans="1:80" x14ac:dyDescent="0.25">
      <c r="A85" s="171"/>
      <c r="B85" s="172" t="s">
        <v>80</v>
      </c>
      <c r="C85" s="173" t="str">
        <f>CONCATENATE(B7," ",C7)</f>
        <v>1 Zemní práce</v>
      </c>
      <c r="D85" s="174"/>
      <c r="E85" s="175"/>
      <c r="F85" s="176"/>
      <c r="G85" s="177">
        <f>SUM(G7:G84)</f>
        <v>0</v>
      </c>
      <c r="H85" s="178"/>
      <c r="I85" s="179">
        <f>SUM(I7:I84)</f>
        <v>8.7671999999951421E-3</v>
      </c>
      <c r="O85" s="155">
        <v>4</v>
      </c>
      <c r="BA85" s="180">
        <f>SUM(BA7:BA84)</f>
        <v>0</v>
      </c>
      <c r="BB85" s="180">
        <f>SUM(BB7:BB84)</f>
        <v>0</v>
      </c>
      <c r="BC85" s="180">
        <f>SUM(BC7:BC84)</f>
        <v>0</v>
      </c>
      <c r="BD85" s="180">
        <f>SUM(BD7:BD84)</f>
        <v>0</v>
      </c>
      <c r="BE85" s="180">
        <f>SUM(BE7:BE84)</f>
        <v>0</v>
      </c>
    </row>
    <row r="86" spans="1:80" ht="15.6" customHeight="1" x14ac:dyDescent="0.25">
      <c r="A86" s="147" t="s">
        <v>76</v>
      </c>
      <c r="B86" s="148" t="s">
        <v>154</v>
      </c>
      <c r="C86" s="149" t="s">
        <v>155</v>
      </c>
      <c r="D86" s="150"/>
      <c r="E86" s="151"/>
      <c r="F86" s="151"/>
      <c r="G86" s="152"/>
      <c r="H86" s="153"/>
      <c r="I86" s="154"/>
      <c r="O86" s="155">
        <v>1</v>
      </c>
    </row>
    <row r="87" spans="1:80" x14ac:dyDescent="0.25">
      <c r="A87" s="156">
        <v>17</v>
      </c>
      <c r="B87" s="157" t="s">
        <v>156</v>
      </c>
      <c r="C87" s="158" t="s">
        <v>157</v>
      </c>
      <c r="D87" s="159" t="s">
        <v>86</v>
      </c>
      <c r="E87" s="160">
        <v>12265</v>
      </c>
      <c r="F87" s="160"/>
      <c r="G87" s="161">
        <f>E87*F87</f>
        <v>0</v>
      </c>
      <c r="H87" s="162">
        <v>3.9999999999984499E-5</v>
      </c>
      <c r="I87" s="162">
        <f>E87*H87</f>
        <v>0.49059999999980985</v>
      </c>
      <c r="O87" s="155">
        <v>2</v>
      </c>
      <c r="AA87" s="131">
        <v>1</v>
      </c>
      <c r="AB87" s="131">
        <v>1</v>
      </c>
      <c r="AC87" s="131">
        <v>1</v>
      </c>
      <c r="AZ87" s="131">
        <v>1</v>
      </c>
      <c r="BA87" s="131">
        <f>IF(AZ87=1,G87,0)</f>
        <v>0</v>
      </c>
      <c r="BB87" s="131">
        <f>IF(AZ87=2,G87,0)</f>
        <v>0</v>
      </c>
      <c r="BC87" s="131">
        <f>IF(AZ87=3,G87,0)</f>
        <v>0</v>
      </c>
      <c r="BD87" s="131">
        <f>IF(AZ87=4,G87,0)</f>
        <v>0</v>
      </c>
      <c r="BE87" s="131">
        <f>IF(AZ87=5,G87,0)</f>
        <v>0</v>
      </c>
      <c r="CA87" s="155">
        <v>1</v>
      </c>
      <c r="CB87" s="155">
        <v>1</v>
      </c>
    </row>
    <row r="88" spans="1:80" ht="12.45" customHeight="1" x14ac:dyDescent="0.25">
      <c r="A88" s="163"/>
      <c r="B88" s="164"/>
      <c r="C88" s="218" t="s">
        <v>158</v>
      </c>
      <c r="D88" s="218"/>
      <c r="E88" s="166">
        <v>5980</v>
      </c>
      <c r="F88" s="167"/>
      <c r="G88" s="168"/>
      <c r="H88" s="169"/>
      <c r="I88" s="170"/>
      <c r="M88" s="165" t="s">
        <v>158</v>
      </c>
      <c r="O88" s="155"/>
    </row>
    <row r="89" spans="1:80" ht="12.45" customHeight="1" x14ac:dyDescent="0.25">
      <c r="A89" s="163"/>
      <c r="B89" s="164"/>
      <c r="C89" s="218" t="s">
        <v>159</v>
      </c>
      <c r="D89" s="218"/>
      <c r="E89" s="166">
        <v>7190</v>
      </c>
      <c r="F89" s="167"/>
      <c r="G89" s="168"/>
      <c r="H89" s="169"/>
      <c r="I89" s="170"/>
      <c r="M89" s="165" t="s">
        <v>159</v>
      </c>
      <c r="O89" s="155"/>
    </row>
    <row r="90" spans="1:80" ht="12.45" customHeight="1" x14ac:dyDescent="0.25">
      <c r="A90" s="163"/>
      <c r="B90" s="164"/>
      <c r="C90" s="218" t="s">
        <v>160</v>
      </c>
      <c r="D90" s="218"/>
      <c r="E90" s="166">
        <v>-905</v>
      </c>
      <c r="F90" s="167"/>
      <c r="G90" s="168"/>
      <c r="H90" s="169"/>
      <c r="I90" s="170"/>
      <c r="M90" s="165" t="s">
        <v>160</v>
      </c>
      <c r="O90" s="155"/>
    </row>
    <row r="91" spans="1:80" ht="12.45" customHeight="1" x14ac:dyDescent="0.25">
      <c r="A91" s="163"/>
      <c r="B91" s="164"/>
      <c r="C91" s="218"/>
      <c r="D91" s="218"/>
      <c r="E91" s="166">
        <v>0</v>
      </c>
      <c r="F91" s="167"/>
      <c r="G91" s="168"/>
      <c r="H91" s="169"/>
      <c r="I91" s="170"/>
      <c r="M91" s="165">
        <v>0</v>
      </c>
      <c r="O91" s="155"/>
    </row>
    <row r="92" spans="1:80" x14ac:dyDescent="0.25">
      <c r="A92" s="156">
        <v>18</v>
      </c>
      <c r="B92" s="157" t="s">
        <v>161</v>
      </c>
      <c r="C92" s="158" t="s">
        <v>162</v>
      </c>
      <c r="D92" s="159" t="s">
        <v>86</v>
      </c>
      <c r="E92" s="160">
        <v>1129.26</v>
      </c>
      <c r="F92" s="160"/>
      <c r="G92" s="161">
        <f>E92*F92</f>
        <v>0</v>
      </c>
      <c r="H92" s="162">
        <v>3.00000000000022E-5</v>
      </c>
      <c r="I92" s="162">
        <f>E92*H92</f>
        <v>3.3877800000002484E-2</v>
      </c>
      <c r="O92" s="155">
        <v>2</v>
      </c>
      <c r="AA92" s="131">
        <v>1</v>
      </c>
      <c r="AB92" s="131">
        <v>1</v>
      </c>
      <c r="AC92" s="131">
        <v>1</v>
      </c>
      <c r="AZ92" s="131">
        <v>1</v>
      </c>
      <c r="BA92" s="131">
        <f>IF(AZ92=1,G92,0)</f>
        <v>0</v>
      </c>
      <c r="BB92" s="131">
        <f>IF(AZ92=2,G92,0)</f>
        <v>0</v>
      </c>
      <c r="BC92" s="131">
        <f>IF(AZ92=3,G92,0)</f>
        <v>0</v>
      </c>
      <c r="BD92" s="131">
        <f>IF(AZ92=4,G92,0)</f>
        <v>0</v>
      </c>
      <c r="BE92" s="131">
        <f>IF(AZ92=5,G92,0)</f>
        <v>0</v>
      </c>
      <c r="CA92" s="155">
        <v>1</v>
      </c>
      <c r="CB92" s="155">
        <v>1</v>
      </c>
    </row>
    <row r="93" spans="1:80" ht="12.45" customHeight="1" x14ac:dyDescent="0.25">
      <c r="A93" s="163"/>
      <c r="B93" s="164"/>
      <c r="C93" s="218" t="s">
        <v>163</v>
      </c>
      <c r="D93" s="218"/>
      <c r="E93" s="166">
        <v>0</v>
      </c>
      <c r="F93" s="167"/>
      <c r="G93" s="168"/>
      <c r="H93" s="169"/>
      <c r="I93" s="170"/>
      <c r="M93" s="165" t="s">
        <v>163</v>
      </c>
      <c r="O93" s="155"/>
    </row>
    <row r="94" spans="1:80" ht="12.45" customHeight="1" x14ac:dyDescent="0.25">
      <c r="A94" s="163"/>
      <c r="B94" s="164"/>
      <c r="C94" s="218" t="s">
        <v>164</v>
      </c>
      <c r="D94" s="218"/>
      <c r="E94" s="166">
        <v>280.5</v>
      </c>
      <c r="F94" s="167"/>
      <c r="G94" s="168"/>
      <c r="H94" s="169"/>
      <c r="I94" s="170"/>
      <c r="M94" s="165" t="s">
        <v>164</v>
      </c>
      <c r="O94" s="155"/>
    </row>
    <row r="95" spans="1:80" ht="12.45" customHeight="1" x14ac:dyDescent="0.25">
      <c r="A95" s="163"/>
      <c r="B95" s="164"/>
      <c r="C95" s="218" t="s">
        <v>165</v>
      </c>
      <c r="D95" s="218"/>
      <c r="E95" s="166">
        <v>131.34</v>
      </c>
      <c r="F95" s="167"/>
      <c r="G95" s="168"/>
      <c r="H95" s="169"/>
      <c r="I95" s="170"/>
      <c r="M95" s="165" t="s">
        <v>165</v>
      </c>
      <c r="O95" s="155"/>
    </row>
    <row r="96" spans="1:80" ht="12.45" customHeight="1" x14ac:dyDescent="0.25">
      <c r="A96" s="163"/>
      <c r="B96" s="164"/>
      <c r="C96" s="218" t="s">
        <v>166</v>
      </c>
      <c r="D96" s="218"/>
      <c r="E96" s="166">
        <v>185.24</v>
      </c>
      <c r="F96" s="167"/>
      <c r="G96" s="168"/>
      <c r="H96" s="169"/>
      <c r="I96" s="170"/>
      <c r="M96" s="165" t="s">
        <v>166</v>
      </c>
      <c r="O96" s="155"/>
    </row>
    <row r="97" spans="1:80" ht="12.45" customHeight="1" x14ac:dyDescent="0.25">
      <c r="A97" s="163"/>
      <c r="B97" s="164"/>
      <c r="C97" s="218" t="s">
        <v>167</v>
      </c>
      <c r="D97" s="218"/>
      <c r="E97" s="166">
        <v>25.3</v>
      </c>
      <c r="F97" s="167"/>
      <c r="G97" s="168"/>
      <c r="H97" s="169"/>
      <c r="I97" s="170"/>
      <c r="M97" s="165" t="s">
        <v>167</v>
      </c>
      <c r="O97" s="155"/>
    </row>
    <row r="98" spans="1:80" ht="12.45" customHeight="1" x14ac:dyDescent="0.25">
      <c r="A98" s="163"/>
      <c r="B98" s="164"/>
      <c r="C98" s="218" t="s">
        <v>168</v>
      </c>
      <c r="D98" s="218"/>
      <c r="E98" s="166">
        <v>10.34</v>
      </c>
      <c r="F98" s="167"/>
      <c r="G98" s="168"/>
      <c r="H98" s="169"/>
      <c r="I98" s="170"/>
      <c r="M98" s="165" t="s">
        <v>168</v>
      </c>
      <c r="O98" s="155"/>
    </row>
    <row r="99" spans="1:80" ht="12.45" customHeight="1" x14ac:dyDescent="0.25">
      <c r="A99" s="163"/>
      <c r="B99" s="164"/>
      <c r="C99" s="218" t="s">
        <v>169</v>
      </c>
      <c r="D99" s="218"/>
      <c r="E99" s="166">
        <v>12.54</v>
      </c>
      <c r="F99" s="167"/>
      <c r="G99" s="168"/>
      <c r="H99" s="169"/>
      <c r="I99" s="170"/>
      <c r="M99" s="165" t="s">
        <v>169</v>
      </c>
      <c r="O99" s="155"/>
    </row>
    <row r="100" spans="1:80" ht="12.45" customHeight="1" x14ac:dyDescent="0.25">
      <c r="A100" s="163"/>
      <c r="B100" s="164"/>
      <c r="C100" s="218" t="s">
        <v>170</v>
      </c>
      <c r="D100" s="218"/>
      <c r="E100" s="166">
        <v>330</v>
      </c>
      <c r="F100" s="167"/>
      <c r="G100" s="168"/>
      <c r="H100" s="169"/>
      <c r="I100" s="170"/>
      <c r="M100" s="165" t="s">
        <v>170</v>
      </c>
      <c r="O100" s="155"/>
    </row>
    <row r="101" spans="1:80" ht="12.45" customHeight="1" x14ac:dyDescent="0.25">
      <c r="A101" s="163"/>
      <c r="B101" s="164"/>
      <c r="C101" s="218" t="s">
        <v>171</v>
      </c>
      <c r="D101" s="218"/>
      <c r="E101" s="166">
        <v>154</v>
      </c>
      <c r="F101" s="167"/>
      <c r="G101" s="168"/>
      <c r="H101" s="169"/>
      <c r="I101" s="170"/>
      <c r="M101" s="165" t="s">
        <v>171</v>
      </c>
      <c r="O101" s="155"/>
    </row>
    <row r="102" spans="1:80" ht="12.45" customHeight="1" x14ac:dyDescent="0.25">
      <c r="A102" s="163"/>
      <c r="B102" s="164"/>
      <c r="C102" s="218"/>
      <c r="D102" s="218"/>
      <c r="E102" s="166">
        <v>0</v>
      </c>
      <c r="F102" s="167"/>
      <c r="G102" s="168"/>
      <c r="H102" s="169"/>
      <c r="I102" s="170"/>
      <c r="M102" s="165">
        <v>0</v>
      </c>
      <c r="O102" s="155"/>
    </row>
    <row r="103" spans="1:80" x14ac:dyDescent="0.25">
      <c r="A103" s="156">
        <v>19</v>
      </c>
      <c r="B103" s="157" t="s">
        <v>172</v>
      </c>
      <c r="C103" s="158" t="s">
        <v>173</v>
      </c>
      <c r="D103" s="159" t="s">
        <v>86</v>
      </c>
      <c r="E103" s="160">
        <v>5280</v>
      </c>
      <c r="F103" s="160"/>
      <c r="G103" s="161">
        <f>E103*F103</f>
        <v>0</v>
      </c>
      <c r="H103" s="162">
        <v>7.5999999999964995E-4</v>
      </c>
      <c r="I103" s="162">
        <f>E103*H103</f>
        <v>4.0127999999981521</v>
      </c>
      <c r="O103" s="155">
        <v>2</v>
      </c>
      <c r="AA103" s="131">
        <v>3</v>
      </c>
      <c r="AB103" s="131">
        <v>1</v>
      </c>
      <c r="AC103" s="131" t="s">
        <v>172</v>
      </c>
      <c r="AZ103" s="131">
        <v>1</v>
      </c>
      <c r="BA103" s="131">
        <f>IF(AZ103=1,G103,0)</f>
        <v>0</v>
      </c>
      <c r="BB103" s="131">
        <f>IF(AZ103=2,G103,0)</f>
        <v>0</v>
      </c>
      <c r="BC103" s="131">
        <f>IF(AZ103=3,G103,0)</f>
        <v>0</v>
      </c>
      <c r="BD103" s="131">
        <f>IF(AZ103=4,G103,0)</f>
        <v>0</v>
      </c>
      <c r="BE103" s="131">
        <f>IF(AZ103=5,G103,0)</f>
        <v>0</v>
      </c>
      <c r="CA103" s="155">
        <v>3</v>
      </c>
      <c r="CB103" s="155">
        <v>1</v>
      </c>
    </row>
    <row r="104" spans="1:80" ht="12.45" customHeight="1" x14ac:dyDescent="0.25">
      <c r="A104" s="163"/>
      <c r="B104" s="164"/>
      <c r="C104" s="218" t="s">
        <v>174</v>
      </c>
      <c r="D104" s="218"/>
      <c r="E104" s="166">
        <v>5280</v>
      </c>
      <c r="F104" s="167"/>
      <c r="G104" s="168"/>
      <c r="H104" s="169"/>
      <c r="I104" s="170"/>
      <c r="M104" s="165" t="s">
        <v>174</v>
      </c>
      <c r="O104" s="155"/>
    </row>
    <row r="105" spans="1:80" ht="12.45" customHeight="1" x14ac:dyDescent="0.25">
      <c r="A105" s="163"/>
      <c r="B105" s="164"/>
      <c r="C105" s="218"/>
      <c r="D105" s="218"/>
      <c r="E105" s="166">
        <v>0</v>
      </c>
      <c r="F105" s="167"/>
      <c r="G105" s="168"/>
      <c r="H105" s="169"/>
      <c r="I105" s="170"/>
      <c r="M105" s="165">
        <v>0</v>
      </c>
      <c r="O105" s="155"/>
    </row>
    <row r="106" spans="1:80" x14ac:dyDescent="0.25">
      <c r="A106" s="156">
        <v>20</v>
      </c>
      <c r="B106" s="157" t="s">
        <v>175</v>
      </c>
      <c r="C106" s="158" t="s">
        <v>176</v>
      </c>
      <c r="D106" s="159" t="s">
        <v>86</v>
      </c>
      <c r="E106" s="160">
        <v>1063.26</v>
      </c>
      <c r="F106" s="160"/>
      <c r="G106" s="161">
        <f>E106*F106</f>
        <v>0</v>
      </c>
      <c r="H106" s="162">
        <v>3.0999999999980999E-4</v>
      </c>
      <c r="I106" s="162">
        <f>E106*H106</f>
        <v>0.32961059999979797</v>
      </c>
      <c r="O106" s="155">
        <v>2</v>
      </c>
      <c r="AA106" s="131">
        <v>3</v>
      </c>
      <c r="AB106" s="131">
        <v>1</v>
      </c>
      <c r="AC106" s="131" t="s">
        <v>175</v>
      </c>
      <c r="AZ106" s="131">
        <v>1</v>
      </c>
      <c r="BA106" s="131">
        <f>IF(AZ106=1,G106,0)</f>
        <v>0</v>
      </c>
      <c r="BB106" s="131">
        <f>IF(AZ106=2,G106,0)</f>
        <v>0</v>
      </c>
      <c r="BC106" s="131">
        <f>IF(AZ106=3,G106,0)</f>
        <v>0</v>
      </c>
      <c r="BD106" s="131">
        <f>IF(AZ106=4,G106,0)</f>
        <v>0</v>
      </c>
      <c r="BE106" s="131">
        <f>IF(AZ106=5,G106,0)</f>
        <v>0</v>
      </c>
      <c r="CA106" s="155">
        <v>3</v>
      </c>
      <c r="CB106" s="155">
        <v>1</v>
      </c>
    </row>
    <row r="107" spans="1:80" ht="12.45" customHeight="1" x14ac:dyDescent="0.25">
      <c r="A107" s="163"/>
      <c r="B107" s="164"/>
      <c r="C107" s="218" t="s">
        <v>177</v>
      </c>
      <c r="D107" s="218"/>
      <c r="E107" s="166">
        <v>0</v>
      </c>
      <c r="F107" s="167"/>
      <c r="G107" s="168"/>
      <c r="H107" s="169"/>
      <c r="I107" s="170"/>
      <c r="M107" s="165" t="s">
        <v>177</v>
      </c>
      <c r="O107" s="155"/>
    </row>
    <row r="108" spans="1:80" ht="12.45" customHeight="1" x14ac:dyDescent="0.25">
      <c r="A108" s="163"/>
      <c r="B108" s="164"/>
      <c r="C108" s="218" t="s">
        <v>164</v>
      </c>
      <c r="D108" s="218"/>
      <c r="E108" s="166">
        <v>280.5</v>
      </c>
      <c r="F108" s="167"/>
      <c r="G108" s="168"/>
      <c r="H108" s="169"/>
      <c r="I108" s="170"/>
      <c r="M108" s="165" t="s">
        <v>164</v>
      </c>
      <c r="O108" s="155"/>
    </row>
    <row r="109" spans="1:80" ht="12.45" customHeight="1" x14ac:dyDescent="0.25">
      <c r="A109" s="163"/>
      <c r="B109" s="164"/>
      <c r="C109" s="218" t="s">
        <v>165</v>
      </c>
      <c r="D109" s="218"/>
      <c r="E109" s="166">
        <v>131.34</v>
      </c>
      <c r="F109" s="167"/>
      <c r="G109" s="168"/>
      <c r="H109" s="169"/>
      <c r="I109" s="170"/>
      <c r="M109" s="165" t="s">
        <v>165</v>
      </c>
      <c r="O109" s="155"/>
    </row>
    <row r="110" spans="1:80" ht="12.45" customHeight="1" x14ac:dyDescent="0.25">
      <c r="A110" s="163"/>
      <c r="B110" s="164"/>
      <c r="C110" s="218" t="s">
        <v>166</v>
      </c>
      <c r="D110" s="218"/>
      <c r="E110" s="166">
        <v>185.24</v>
      </c>
      <c r="F110" s="167"/>
      <c r="G110" s="168"/>
      <c r="H110" s="169"/>
      <c r="I110" s="170"/>
      <c r="M110" s="165" t="s">
        <v>166</v>
      </c>
      <c r="O110" s="155"/>
    </row>
    <row r="111" spans="1:80" ht="12.45" customHeight="1" x14ac:dyDescent="0.25">
      <c r="A111" s="163"/>
      <c r="B111" s="164"/>
      <c r="C111" s="218" t="s">
        <v>167</v>
      </c>
      <c r="D111" s="218"/>
      <c r="E111" s="166">
        <v>25.3</v>
      </c>
      <c r="F111" s="167"/>
      <c r="G111" s="168"/>
      <c r="H111" s="169"/>
      <c r="I111" s="170"/>
      <c r="M111" s="165" t="s">
        <v>167</v>
      </c>
      <c r="O111" s="155"/>
    </row>
    <row r="112" spans="1:80" ht="12.45" customHeight="1" x14ac:dyDescent="0.25">
      <c r="A112" s="163"/>
      <c r="B112" s="164"/>
      <c r="C112" s="218" t="s">
        <v>168</v>
      </c>
      <c r="D112" s="218"/>
      <c r="E112" s="166">
        <v>10.34</v>
      </c>
      <c r="F112" s="167"/>
      <c r="G112" s="168"/>
      <c r="H112" s="169"/>
      <c r="I112" s="170"/>
      <c r="M112" s="165" t="s">
        <v>168</v>
      </c>
      <c r="O112" s="155"/>
    </row>
    <row r="113" spans="1:80" ht="12.45" customHeight="1" x14ac:dyDescent="0.25">
      <c r="A113" s="163"/>
      <c r="B113" s="164"/>
      <c r="C113" s="218" t="s">
        <v>169</v>
      </c>
      <c r="D113" s="218"/>
      <c r="E113" s="166">
        <v>12.54</v>
      </c>
      <c r="F113" s="167"/>
      <c r="G113" s="168"/>
      <c r="H113" s="169"/>
      <c r="I113" s="170"/>
      <c r="M113" s="165" t="s">
        <v>169</v>
      </c>
      <c r="O113" s="155"/>
    </row>
    <row r="114" spans="1:80" ht="12.45" customHeight="1" x14ac:dyDescent="0.25">
      <c r="A114" s="163"/>
      <c r="B114" s="164"/>
      <c r="C114" s="218" t="s">
        <v>170</v>
      </c>
      <c r="D114" s="218"/>
      <c r="E114" s="166">
        <v>330</v>
      </c>
      <c r="F114" s="167"/>
      <c r="G114" s="168"/>
      <c r="H114" s="169"/>
      <c r="I114" s="170"/>
      <c r="M114" s="165" t="s">
        <v>170</v>
      </c>
      <c r="O114" s="155"/>
    </row>
    <row r="115" spans="1:80" ht="12.45" customHeight="1" x14ac:dyDescent="0.25">
      <c r="A115" s="163"/>
      <c r="B115" s="164"/>
      <c r="C115" s="218" t="s">
        <v>178</v>
      </c>
      <c r="D115" s="218"/>
      <c r="E115" s="166">
        <v>88</v>
      </c>
      <c r="F115" s="167"/>
      <c r="G115" s="168"/>
      <c r="H115" s="169"/>
      <c r="I115" s="170"/>
      <c r="M115" s="165" t="s">
        <v>178</v>
      </c>
      <c r="O115" s="155"/>
    </row>
    <row r="116" spans="1:80" ht="12.45" customHeight="1" x14ac:dyDescent="0.25">
      <c r="A116" s="163"/>
      <c r="B116" s="164"/>
      <c r="C116" s="218"/>
      <c r="D116" s="218"/>
      <c r="E116" s="166">
        <v>0</v>
      </c>
      <c r="F116" s="167"/>
      <c r="G116" s="168"/>
      <c r="H116" s="169"/>
      <c r="I116" s="170"/>
      <c r="M116" s="165">
        <v>0</v>
      </c>
      <c r="O116" s="155"/>
    </row>
    <row r="117" spans="1:80" x14ac:dyDescent="0.25">
      <c r="A117" s="156">
        <v>21</v>
      </c>
      <c r="B117" s="157" t="s">
        <v>179</v>
      </c>
      <c r="C117" s="158" t="s">
        <v>180</v>
      </c>
      <c r="D117" s="159" t="s">
        <v>86</v>
      </c>
      <c r="E117" s="160">
        <v>6285</v>
      </c>
      <c r="F117" s="160"/>
      <c r="G117" s="161">
        <f>E117*F117</f>
        <v>0</v>
      </c>
      <c r="H117" s="162">
        <v>4.99999999999723E-4</v>
      </c>
      <c r="I117" s="162">
        <f>E117*H117</f>
        <v>3.1424999999982592</v>
      </c>
      <c r="O117" s="155">
        <v>2</v>
      </c>
      <c r="AA117" s="131">
        <v>3</v>
      </c>
      <c r="AB117" s="131">
        <v>1</v>
      </c>
      <c r="AC117" s="131">
        <v>69370506</v>
      </c>
      <c r="AZ117" s="131">
        <v>1</v>
      </c>
      <c r="BA117" s="131">
        <f>IF(AZ117=1,G117,0)</f>
        <v>0</v>
      </c>
      <c r="BB117" s="131">
        <f>IF(AZ117=2,G117,0)</f>
        <v>0</v>
      </c>
      <c r="BC117" s="131">
        <f>IF(AZ117=3,G117,0)</f>
        <v>0</v>
      </c>
      <c r="BD117" s="131">
        <f>IF(AZ117=4,G117,0)</f>
        <v>0</v>
      </c>
      <c r="BE117" s="131">
        <f>IF(AZ117=5,G117,0)</f>
        <v>0</v>
      </c>
      <c r="CA117" s="155">
        <v>3</v>
      </c>
      <c r="CB117" s="155">
        <v>1</v>
      </c>
    </row>
    <row r="118" spans="1:80" ht="12.45" customHeight="1" x14ac:dyDescent="0.25">
      <c r="A118" s="163"/>
      <c r="B118" s="164"/>
      <c r="C118" s="218" t="s">
        <v>159</v>
      </c>
      <c r="D118" s="218"/>
      <c r="E118" s="166">
        <v>7190</v>
      </c>
      <c r="F118" s="167"/>
      <c r="G118" s="168"/>
      <c r="H118" s="169"/>
      <c r="I118" s="170"/>
      <c r="M118" s="165" t="s">
        <v>159</v>
      </c>
      <c r="O118" s="155"/>
    </row>
    <row r="119" spans="1:80" ht="12.45" customHeight="1" x14ac:dyDescent="0.25">
      <c r="A119" s="163"/>
      <c r="B119" s="164"/>
      <c r="C119" s="218" t="s">
        <v>160</v>
      </c>
      <c r="D119" s="218"/>
      <c r="E119" s="166">
        <v>-905</v>
      </c>
      <c r="F119" s="167"/>
      <c r="G119" s="168"/>
      <c r="H119" s="169"/>
      <c r="I119" s="170"/>
      <c r="M119" s="165" t="s">
        <v>160</v>
      </c>
      <c r="O119" s="155"/>
    </row>
    <row r="120" spans="1:80" ht="12.45" customHeight="1" x14ac:dyDescent="0.25">
      <c r="A120" s="163"/>
      <c r="B120" s="164"/>
      <c r="C120" s="218" t="s">
        <v>102</v>
      </c>
      <c r="D120" s="218"/>
      <c r="E120" s="166">
        <v>0</v>
      </c>
      <c r="F120" s="167"/>
      <c r="G120" s="168"/>
      <c r="H120" s="169"/>
      <c r="I120" s="170"/>
      <c r="M120" s="165" t="s">
        <v>102</v>
      </c>
      <c r="O120" s="155"/>
    </row>
    <row r="121" spans="1:80" ht="12.45" customHeight="1" x14ac:dyDescent="0.25">
      <c r="A121" s="163"/>
      <c r="B121" s="164"/>
      <c r="C121" s="218" t="s">
        <v>181</v>
      </c>
      <c r="D121" s="218"/>
      <c r="E121" s="166">
        <v>0</v>
      </c>
      <c r="F121" s="167"/>
      <c r="G121" s="168"/>
      <c r="H121" s="169"/>
      <c r="I121" s="170"/>
      <c r="M121" s="165" t="s">
        <v>181</v>
      </c>
      <c r="O121" s="155"/>
    </row>
    <row r="122" spans="1:80" ht="12.45" customHeight="1" x14ac:dyDescent="0.25">
      <c r="A122" s="163"/>
      <c r="B122" s="164"/>
      <c r="C122" s="218" t="s">
        <v>182</v>
      </c>
      <c r="D122" s="218"/>
      <c r="E122" s="166">
        <v>0</v>
      </c>
      <c r="F122" s="167"/>
      <c r="G122" s="168"/>
      <c r="H122" s="169"/>
      <c r="I122" s="170"/>
      <c r="M122" s="165" t="s">
        <v>182</v>
      </c>
      <c r="O122" s="155"/>
    </row>
    <row r="123" spans="1:80" ht="12.45" customHeight="1" x14ac:dyDescent="0.25">
      <c r="A123" s="163"/>
      <c r="B123" s="164"/>
      <c r="C123" s="218" t="s">
        <v>183</v>
      </c>
      <c r="D123" s="218"/>
      <c r="E123" s="166">
        <v>0</v>
      </c>
      <c r="F123" s="167"/>
      <c r="G123" s="168"/>
      <c r="H123" s="169"/>
      <c r="I123" s="170"/>
      <c r="M123" s="165" t="s">
        <v>183</v>
      </c>
      <c r="O123" s="155"/>
    </row>
    <row r="124" spans="1:80" ht="12.45" customHeight="1" x14ac:dyDescent="0.25">
      <c r="A124" s="163"/>
      <c r="B124" s="164"/>
      <c r="C124" s="218"/>
      <c r="D124" s="218"/>
      <c r="E124" s="166">
        <v>0</v>
      </c>
      <c r="F124" s="167"/>
      <c r="G124" s="168"/>
      <c r="H124" s="169"/>
      <c r="I124" s="170"/>
      <c r="M124" s="165">
        <v>0</v>
      </c>
      <c r="O124" s="155"/>
    </row>
    <row r="125" spans="1:80" x14ac:dyDescent="0.25">
      <c r="A125" s="171"/>
      <c r="B125" s="172" t="s">
        <v>80</v>
      </c>
      <c r="C125" s="173" t="str">
        <f>CONCATENATE(B86," ",C86)</f>
        <v>2 Základy a zvláštní zakládání</v>
      </c>
      <c r="D125" s="174"/>
      <c r="E125" s="175"/>
      <c r="F125" s="176"/>
      <c r="G125" s="177">
        <f>SUM(G86:G124)</f>
        <v>0</v>
      </c>
      <c r="H125" s="178"/>
      <c r="I125" s="179">
        <f>SUM(I86:I124)</f>
        <v>8.0093883999960216</v>
      </c>
      <c r="O125" s="155">
        <v>4</v>
      </c>
      <c r="BA125" s="180">
        <f>SUM(BA86:BA124)</f>
        <v>0</v>
      </c>
      <c r="BB125" s="180">
        <f>SUM(BB86:BB124)</f>
        <v>0</v>
      </c>
      <c r="BC125" s="180">
        <f>SUM(BC86:BC124)</f>
        <v>0</v>
      </c>
      <c r="BD125" s="180">
        <f>SUM(BD86:BD124)</f>
        <v>0</v>
      </c>
      <c r="BE125" s="180">
        <f>SUM(BE86:BE124)</f>
        <v>0</v>
      </c>
    </row>
    <row r="126" spans="1:80" ht="16.2" customHeight="1" x14ac:dyDescent="0.25">
      <c r="A126" s="147" t="s">
        <v>76</v>
      </c>
      <c r="B126" s="148" t="s">
        <v>184</v>
      </c>
      <c r="C126" s="149" t="s">
        <v>185</v>
      </c>
      <c r="D126" s="150"/>
      <c r="E126" s="151"/>
      <c r="F126" s="151"/>
      <c r="G126" s="152"/>
      <c r="H126" s="153"/>
      <c r="I126" s="154"/>
      <c r="O126" s="155">
        <v>1</v>
      </c>
    </row>
    <row r="127" spans="1:80" x14ac:dyDescent="0.25">
      <c r="A127" s="156">
        <v>22</v>
      </c>
      <c r="B127" s="157" t="s">
        <v>186</v>
      </c>
      <c r="C127" s="158" t="s">
        <v>187</v>
      </c>
      <c r="D127" s="159" t="s">
        <v>86</v>
      </c>
      <c r="E127" s="160">
        <v>1440</v>
      </c>
      <c r="F127" s="160"/>
      <c r="G127" s="161">
        <f>E127*F127</f>
        <v>0</v>
      </c>
      <c r="H127" s="162">
        <v>0.27993999999989699</v>
      </c>
      <c r="I127" s="162">
        <f>E127*H127</f>
        <v>403.11359999985166</v>
      </c>
      <c r="O127" s="155">
        <v>2</v>
      </c>
      <c r="AA127" s="131">
        <v>1</v>
      </c>
      <c r="AB127" s="131">
        <v>1</v>
      </c>
      <c r="AC127" s="131">
        <v>1</v>
      </c>
      <c r="AZ127" s="131">
        <v>1</v>
      </c>
      <c r="BA127" s="131">
        <f>IF(AZ127=1,G127,0)</f>
        <v>0</v>
      </c>
      <c r="BB127" s="131">
        <f>IF(AZ127=2,G127,0)</f>
        <v>0</v>
      </c>
      <c r="BC127" s="131">
        <f>IF(AZ127=3,G127,0)</f>
        <v>0</v>
      </c>
      <c r="BD127" s="131">
        <f>IF(AZ127=4,G127,0)</f>
        <v>0</v>
      </c>
      <c r="BE127" s="131">
        <f>IF(AZ127=5,G127,0)</f>
        <v>0</v>
      </c>
      <c r="CA127" s="155">
        <v>1</v>
      </c>
      <c r="CB127" s="155">
        <v>1</v>
      </c>
    </row>
    <row r="128" spans="1:80" ht="12.45" customHeight="1" x14ac:dyDescent="0.25">
      <c r="A128" s="163"/>
      <c r="B128" s="164"/>
      <c r="C128" s="218" t="s">
        <v>188</v>
      </c>
      <c r="D128" s="218"/>
      <c r="E128" s="166">
        <v>700</v>
      </c>
      <c r="F128" s="167"/>
      <c r="G128" s="168"/>
      <c r="H128" s="169"/>
      <c r="I128" s="170"/>
      <c r="M128" s="165" t="s">
        <v>188</v>
      </c>
      <c r="O128" s="155"/>
    </row>
    <row r="129" spans="1:80" ht="12.45" customHeight="1" x14ac:dyDescent="0.25">
      <c r="A129" s="163"/>
      <c r="B129" s="164"/>
      <c r="C129" s="218" t="s">
        <v>189</v>
      </c>
      <c r="D129" s="218"/>
      <c r="E129" s="166">
        <v>740</v>
      </c>
      <c r="F129" s="167"/>
      <c r="G129" s="168"/>
      <c r="H129" s="169"/>
      <c r="I129" s="170"/>
      <c r="M129" s="165" t="s">
        <v>189</v>
      </c>
      <c r="O129" s="155"/>
    </row>
    <row r="130" spans="1:80" ht="12.45" customHeight="1" x14ac:dyDescent="0.25">
      <c r="A130" s="163"/>
      <c r="B130" s="164"/>
      <c r="C130" s="218"/>
      <c r="D130" s="218"/>
      <c r="E130" s="166">
        <v>0</v>
      </c>
      <c r="F130" s="167"/>
      <c r="G130" s="168"/>
      <c r="H130" s="169"/>
      <c r="I130" s="170"/>
      <c r="M130" s="165">
        <v>0</v>
      </c>
      <c r="O130" s="155"/>
    </row>
    <row r="131" spans="1:80" x14ac:dyDescent="0.25">
      <c r="A131" s="156">
        <v>23</v>
      </c>
      <c r="B131" s="157" t="s">
        <v>190</v>
      </c>
      <c r="C131" s="158" t="s">
        <v>191</v>
      </c>
      <c r="D131" s="159" t="s">
        <v>86</v>
      </c>
      <c r="E131" s="160">
        <v>7900</v>
      </c>
      <c r="F131" s="160"/>
      <c r="G131" s="161">
        <f>E131*F131</f>
        <v>0</v>
      </c>
      <c r="H131" s="162">
        <v>0.46165999999993801</v>
      </c>
      <c r="I131" s="162">
        <f>E131*H131</f>
        <v>3647.1139999995103</v>
      </c>
      <c r="O131" s="155">
        <v>2</v>
      </c>
      <c r="AA131" s="131">
        <v>1</v>
      </c>
      <c r="AB131" s="131">
        <v>1</v>
      </c>
      <c r="AC131" s="131">
        <v>1</v>
      </c>
      <c r="AZ131" s="131">
        <v>1</v>
      </c>
      <c r="BA131" s="131">
        <f>IF(AZ131=1,G131,0)</f>
        <v>0</v>
      </c>
      <c r="BB131" s="131">
        <f>IF(AZ131=2,G131,0)</f>
        <v>0</v>
      </c>
      <c r="BC131" s="131">
        <f>IF(AZ131=3,G131,0)</f>
        <v>0</v>
      </c>
      <c r="BD131" s="131">
        <f>IF(AZ131=4,G131,0)</f>
        <v>0</v>
      </c>
      <c r="BE131" s="131">
        <f>IF(AZ131=5,G131,0)</f>
        <v>0</v>
      </c>
      <c r="CA131" s="155">
        <v>1</v>
      </c>
      <c r="CB131" s="155">
        <v>1</v>
      </c>
    </row>
    <row r="132" spans="1:80" ht="12.45" customHeight="1" x14ac:dyDescent="0.25">
      <c r="A132" s="163"/>
      <c r="B132" s="164"/>
      <c r="C132" s="218" t="s">
        <v>192</v>
      </c>
      <c r="D132" s="218"/>
      <c r="E132" s="166">
        <v>5280</v>
      </c>
      <c r="F132" s="167"/>
      <c r="G132" s="168"/>
      <c r="H132" s="169"/>
      <c r="I132" s="170"/>
      <c r="M132" s="165" t="s">
        <v>192</v>
      </c>
      <c r="O132" s="155"/>
    </row>
    <row r="133" spans="1:80" ht="12.45" customHeight="1" x14ac:dyDescent="0.25">
      <c r="A133" s="163"/>
      <c r="B133" s="164"/>
      <c r="C133" s="218" t="s">
        <v>193</v>
      </c>
      <c r="D133" s="218"/>
      <c r="E133" s="166">
        <v>345</v>
      </c>
      <c r="F133" s="167"/>
      <c r="G133" s="168"/>
      <c r="H133" s="169"/>
      <c r="I133" s="170"/>
      <c r="M133" s="165" t="s">
        <v>193</v>
      </c>
      <c r="O133" s="155"/>
    </row>
    <row r="134" spans="1:80" ht="12.45" customHeight="1" x14ac:dyDescent="0.25">
      <c r="A134" s="163"/>
      <c r="B134" s="164"/>
      <c r="C134" s="218" t="s">
        <v>194</v>
      </c>
      <c r="D134" s="218"/>
      <c r="E134" s="166">
        <v>215</v>
      </c>
      <c r="F134" s="167"/>
      <c r="G134" s="168"/>
      <c r="H134" s="169"/>
      <c r="I134" s="170"/>
      <c r="M134" s="165" t="s">
        <v>194</v>
      </c>
      <c r="O134" s="155"/>
    </row>
    <row r="135" spans="1:80" ht="12.45" customHeight="1" x14ac:dyDescent="0.25">
      <c r="A135" s="163"/>
      <c r="B135" s="164"/>
      <c r="C135" s="218" t="s">
        <v>195</v>
      </c>
      <c r="D135" s="218"/>
      <c r="E135" s="166">
        <v>255</v>
      </c>
      <c r="F135" s="167"/>
      <c r="G135" s="168"/>
      <c r="H135" s="169"/>
      <c r="I135" s="170"/>
      <c r="M135" s="165" t="s">
        <v>195</v>
      </c>
      <c r="O135" s="155"/>
    </row>
    <row r="136" spans="1:80" ht="12.45" customHeight="1" x14ac:dyDescent="0.25">
      <c r="A136" s="163"/>
      <c r="B136" s="164"/>
      <c r="C136" s="218" t="s">
        <v>196</v>
      </c>
      <c r="D136" s="218"/>
      <c r="E136" s="166">
        <v>1805</v>
      </c>
      <c r="F136" s="167"/>
      <c r="G136" s="168"/>
      <c r="H136" s="169"/>
      <c r="I136" s="170"/>
      <c r="M136" s="165" t="s">
        <v>196</v>
      </c>
      <c r="O136" s="155"/>
    </row>
    <row r="137" spans="1:80" ht="12.45" customHeight="1" x14ac:dyDescent="0.25">
      <c r="A137" s="163"/>
      <c r="B137" s="164"/>
      <c r="C137" s="218"/>
      <c r="D137" s="218"/>
      <c r="E137" s="166">
        <v>0</v>
      </c>
      <c r="F137" s="167"/>
      <c r="G137" s="168"/>
      <c r="H137" s="169"/>
      <c r="I137" s="170"/>
      <c r="M137" s="165">
        <v>0</v>
      </c>
      <c r="O137" s="155"/>
    </row>
    <row r="138" spans="1:80" x14ac:dyDescent="0.25">
      <c r="A138" s="156">
        <v>24</v>
      </c>
      <c r="B138" s="157" t="s">
        <v>197</v>
      </c>
      <c r="C138" s="158" t="s">
        <v>198</v>
      </c>
      <c r="D138" s="159" t="s">
        <v>86</v>
      </c>
      <c r="E138" s="160">
        <v>740</v>
      </c>
      <c r="F138" s="160"/>
      <c r="G138" s="161">
        <f>E138*F138</f>
        <v>0</v>
      </c>
      <c r="H138" s="162">
        <v>0.29901999999992801</v>
      </c>
      <c r="I138" s="162">
        <f>E138*H138</f>
        <v>221.27479999994674</v>
      </c>
      <c r="O138" s="155">
        <v>2</v>
      </c>
      <c r="AA138" s="131">
        <v>1</v>
      </c>
      <c r="AB138" s="131">
        <v>1</v>
      </c>
      <c r="AC138" s="131">
        <v>1</v>
      </c>
      <c r="AZ138" s="131">
        <v>1</v>
      </c>
      <c r="BA138" s="131">
        <f>IF(AZ138=1,G138,0)</f>
        <v>0</v>
      </c>
      <c r="BB138" s="131">
        <f>IF(AZ138=2,G138,0)</f>
        <v>0</v>
      </c>
      <c r="BC138" s="131">
        <f>IF(AZ138=3,G138,0)</f>
        <v>0</v>
      </c>
      <c r="BD138" s="131">
        <f>IF(AZ138=4,G138,0)</f>
        <v>0</v>
      </c>
      <c r="BE138" s="131">
        <f>IF(AZ138=5,G138,0)</f>
        <v>0</v>
      </c>
      <c r="CA138" s="155">
        <v>1</v>
      </c>
      <c r="CB138" s="155">
        <v>1</v>
      </c>
    </row>
    <row r="139" spans="1:80" ht="12.45" customHeight="1" x14ac:dyDescent="0.25">
      <c r="A139" s="163"/>
      <c r="B139" s="164"/>
      <c r="C139" s="218" t="s">
        <v>199</v>
      </c>
      <c r="D139" s="218"/>
      <c r="E139" s="166">
        <v>740</v>
      </c>
      <c r="F139" s="167"/>
      <c r="G139" s="168"/>
      <c r="H139" s="169"/>
      <c r="I139" s="170"/>
      <c r="M139" s="165" t="s">
        <v>199</v>
      </c>
      <c r="O139" s="155"/>
    </row>
    <row r="140" spans="1:80" ht="12.45" customHeight="1" x14ac:dyDescent="0.25">
      <c r="A140" s="163"/>
      <c r="B140" s="164"/>
      <c r="C140" s="218"/>
      <c r="D140" s="218"/>
      <c r="E140" s="166">
        <v>0</v>
      </c>
      <c r="F140" s="167"/>
      <c r="G140" s="168"/>
      <c r="H140" s="169"/>
      <c r="I140" s="170"/>
      <c r="M140" s="165">
        <v>0</v>
      </c>
      <c r="O140" s="155"/>
    </row>
    <row r="141" spans="1:80" x14ac:dyDescent="0.25">
      <c r="A141" s="156">
        <v>25</v>
      </c>
      <c r="B141" s="157" t="s">
        <v>200</v>
      </c>
      <c r="C141" s="158" t="s">
        <v>201</v>
      </c>
      <c r="D141" s="159" t="s">
        <v>86</v>
      </c>
      <c r="E141" s="160">
        <v>5280</v>
      </c>
      <c r="F141" s="160"/>
      <c r="G141" s="161">
        <f>E141*F141</f>
        <v>0</v>
      </c>
      <c r="H141" s="162">
        <v>0.39861000000018998</v>
      </c>
      <c r="I141" s="162">
        <f>E141*H141</f>
        <v>2104.6608000010033</v>
      </c>
      <c r="O141" s="155">
        <v>2</v>
      </c>
      <c r="AA141" s="131">
        <v>1</v>
      </c>
      <c r="AB141" s="131">
        <v>1</v>
      </c>
      <c r="AC141" s="131">
        <v>1</v>
      </c>
      <c r="AZ141" s="131">
        <v>1</v>
      </c>
      <c r="BA141" s="131">
        <f>IF(AZ141=1,G141,0)</f>
        <v>0</v>
      </c>
      <c r="BB141" s="131">
        <f>IF(AZ141=2,G141,0)</f>
        <v>0</v>
      </c>
      <c r="BC141" s="131">
        <f>IF(AZ141=3,G141,0)</f>
        <v>0</v>
      </c>
      <c r="BD141" s="131">
        <f>IF(AZ141=4,G141,0)</f>
        <v>0</v>
      </c>
      <c r="BE141" s="131">
        <f>IF(AZ141=5,G141,0)</f>
        <v>0</v>
      </c>
      <c r="CA141" s="155">
        <v>1</v>
      </c>
      <c r="CB141" s="155">
        <v>1</v>
      </c>
    </row>
    <row r="142" spans="1:80" ht="12.45" customHeight="1" x14ac:dyDescent="0.25">
      <c r="A142" s="163"/>
      <c r="B142" s="164"/>
      <c r="C142" s="218" t="s">
        <v>202</v>
      </c>
      <c r="D142" s="218"/>
      <c r="E142" s="166">
        <v>5280</v>
      </c>
      <c r="F142" s="167"/>
      <c r="G142" s="168"/>
      <c r="H142" s="169"/>
      <c r="I142" s="170"/>
      <c r="M142" s="165" t="s">
        <v>202</v>
      </c>
      <c r="O142" s="155"/>
    </row>
    <row r="143" spans="1:80" ht="12.45" customHeight="1" x14ac:dyDescent="0.25">
      <c r="A143" s="163"/>
      <c r="B143" s="164"/>
      <c r="C143" s="218" t="s">
        <v>203</v>
      </c>
      <c r="D143" s="218"/>
      <c r="E143" s="166">
        <v>0</v>
      </c>
      <c r="F143" s="167"/>
      <c r="G143" s="168"/>
      <c r="H143" s="169"/>
      <c r="I143" s="170"/>
      <c r="M143" s="165" t="s">
        <v>203</v>
      </c>
      <c r="O143" s="155"/>
    </row>
    <row r="144" spans="1:80" ht="12.45" customHeight="1" x14ac:dyDescent="0.25">
      <c r="A144" s="163"/>
      <c r="B144" s="164"/>
      <c r="C144" s="218" t="s">
        <v>204</v>
      </c>
      <c r="D144" s="218"/>
      <c r="E144" s="166">
        <v>0</v>
      </c>
      <c r="F144" s="167"/>
      <c r="G144" s="168"/>
      <c r="H144" s="169"/>
      <c r="I144" s="170"/>
      <c r="M144" s="165" t="s">
        <v>204</v>
      </c>
      <c r="O144" s="155"/>
    </row>
    <row r="145" spans="1:80" ht="12.45" customHeight="1" x14ac:dyDescent="0.25">
      <c r="A145" s="163"/>
      <c r="B145" s="164"/>
      <c r="C145" s="218" t="s">
        <v>205</v>
      </c>
      <c r="D145" s="218"/>
      <c r="E145" s="166">
        <v>0</v>
      </c>
      <c r="F145" s="167"/>
      <c r="G145" s="168"/>
      <c r="H145" s="169"/>
      <c r="I145" s="170"/>
      <c r="M145" s="165" t="s">
        <v>205</v>
      </c>
      <c r="O145" s="155"/>
    </row>
    <row r="146" spans="1:80" ht="12.45" customHeight="1" x14ac:dyDescent="0.25">
      <c r="A146" s="163"/>
      <c r="B146" s="164"/>
      <c r="C146" s="218"/>
      <c r="D146" s="218"/>
      <c r="E146" s="166">
        <v>0</v>
      </c>
      <c r="F146" s="167"/>
      <c r="G146" s="168"/>
      <c r="H146" s="169"/>
      <c r="I146" s="170"/>
      <c r="M146" s="165">
        <v>0</v>
      </c>
      <c r="O146" s="155"/>
    </row>
    <row r="147" spans="1:80" x14ac:dyDescent="0.25">
      <c r="A147" s="156">
        <v>26</v>
      </c>
      <c r="B147" s="157" t="s">
        <v>206</v>
      </c>
      <c r="C147" s="158" t="s">
        <v>207</v>
      </c>
      <c r="D147" s="159" t="s">
        <v>86</v>
      </c>
      <c r="E147" s="160">
        <v>215</v>
      </c>
      <c r="F147" s="160"/>
      <c r="G147" s="161">
        <f>E147*F147</f>
        <v>0</v>
      </c>
      <c r="H147" s="162">
        <v>0.110000000000014</v>
      </c>
      <c r="I147" s="162">
        <f>E147*H147</f>
        <v>23.650000000003011</v>
      </c>
      <c r="O147" s="155">
        <v>2</v>
      </c>
      <c r="AA147" s="131">
        <v>1</v>
      </c>
      <c r="AB147" s="131">
        <v>1</v>
      </c>
      <c r="AC147" s="131">
        <v>1</v>
      </c>
      <c r="AZ147" s="131">
        <v>1</v>
      </c>
      <c r="BA147" s="131">
        <f>IF(AZ147=1,G147,0)</f>
        <v>0</v>
      </c>
      <c r="BB147" s="131">
        <f>IF(AZ147=2,G147,0)</f>
        <v>0</v>
      </c>
      <c r="BC147" s="131">
        <f>IF(AZ147=3,G147,0)</f>
        <v>0</v>
      </c>
      <c r="BD147" s="131">
        <f>IF(AZ147=4,G147,0)</f>
        <v>0</v>
      </c>
      <c r="BE147" s="131">
        <f>IF(AZ147=5,G147,0)</f>
        <v>0</v>
      </c>
      <c r="CA147" s="155">
        <v>1</v>
      </c>
      <c r="CB147" s="155">
        <v>1</v>
      </c>
    </row>
    <row r="148" spans="1:80" ht="12.45" customHeight="1" x14ac:dyDescent="0.25">
      <c r="A148" s="163"/>
      <c r="B148" s="164"/>
      <c r="C148" s="218" t="s">
        <v>208</v>
      </c>
      <c r="D148" s="218"/>
      <c r="E148" s="166">
        <v>215</v>
      </c>
      <c r="F148" s="167"/>
      <c r="G148" s="168"/>
      <c r="H148" s="169"/>
      <c r="I148" s="170"/>
      <c r="M148" s="165" t="s">
        <v>208</v>
      </c>
      <c r="O148" s="155"/>
    </row>
    <row r="149" spans="1:80" ht="12.45" customHeight="1" x14ac:dyDescent="0.25">
      <c r="A149" s="163"/>
      <c r="B149" s="164"/>
      <c r="C149" s="218"/>
      <c r="D149" s="218"/>
      <c r="E149" s="166">
        <v>0</v>
      </c>
      <c r="F149" s="167"/>
      <c r="G149" s="168"/>
      <c r="H149" s="169"/>
      <c r="I149" s="170"/>
      <c r="M149" s="165">
        <v>0</v>
      </c>
      <c r="O149" s="155"/>
    </row>
    <row r="150" spans="1:80" x14ac:dyDescent="0.25">
      <c r="A150" s="156">
        <v>27</v>
      </c>
      <c r="B150" s="157" t="s">
        <v>209</v>
      </c>
      <c r="C150" s="158" t="s">
        <v>210</v>
      </c>
      <c r="D150" s="159" t="s">
        <v>86</v>
      </c>
      <c r="E150" s="160">
        <v>255</v>
      </c>
      <c r="F150" s="160"/>
      <c r="G150" s="161">
        <f>E150*F150</f>
        <v>0</v>
      </c>
      <c r="H150" s="162">
        <v>0.110000000000014</v>
      </c>
      <c r="I150" s="162">
        <f>E150*H150</f>
        <v>28.050000000003571</v>
      </c>
      <c r="O150" s="155">
        <v>2</v>
      </c>
      <c r="AA150" s="131">
        <v>1</v>
      </c>
      <c r="AB150" s="131">
        <v>1</v>
      </c>
      <c r="AC150" s="131">
        <v>1</v>
      </c>
      <c r="AZ150" s="131">
        <v>1</v>
      </c>
      <c r="BA150" s="131">
        <f>IF(AZ150=1,G150,0)</f>
        <v>0</v>
      </c>
      <c r="BB150" s="131">
        <f>IF(AZ150=2,G150,0)</f>
        <v>0</v>
      </c>
      <c r="BC150" s="131">
        <f>IF(AZ150=3,G150,0)</f>
        <v>0</v>
      </c>
      <c r="BD150" s="131">
        <f>IF(AZ150=4,G150,0)</f>
        <v>0</v>
      </c>
      <c r="BE150" s="131">
        <f>IF(AZ150=5,G150,0)</f>
        <v>0</v>
      </c>
      <c r="CA150" s="155">
        <v>1</v>
      </c>
      <c r="CB150" s="155">
        <v>1</v>
      </c>
    </row>
    <row r="151" spans="1:80" ht="12.45" customHeight="1" x14ac:dyDescent="0.25">
      <c r="A151" s="163"/>
      <c r="B151" s="164"/>
      <c r="C151" s="218" t="s">
        <v>211</v>
      </c>
      <c r="D151" s="218"/>
      <c r="E151" s="166">
        <v>255</v>
      </c>
      <c r="F151" s="167"/>
      <c r="G151" s="168"/>
      <c r="H151" s="169"/>
      <c r="I151" s="170"/>
      <c r="M151" s="165" t="s">
        <v>211</v>
      </c>
      <c r="O151" s="155"/>
    </row>
    <row r="152" spans="1:80" ht="12.45" customHeight="1" x14ac:dyDescent="0.25">
      <c r="A152" s="163"/>
      <c r="B152" s="164"/>
      <c r="C152" s="218"/>
      <c r="D152" s="218"/>
      <c r="E152" s="166">
        <v>0</v>
      </c>
      <c r="F152" s="167"/>
      <c r="G152" s="168"/>
      <c r="H152" s="169"/>
      <c r="I152" s="170"/>
      <c r="M152" s="165">
        <v>0</v>
      </c>
      <c r="O152" s="155"/>
    </row>
    <row r="153" spans="1:80" x14ac:dyDescent="0.25">
      <c r="A153" s="156">
        <v>28</v>
      </c>
      <c r="B153" s="157" t="s">
        <v>212</v>
      </c>
      <c r="C153" s="158" t="s">
        <v>213</v>
      </c>
      <c r="D153" s="159" t="s">
        <v>86</v>
      </c>
      <c r="E153" s="160">
        <v>345</v>
      </c>
      <c r="F153" s="160"/>
      <c r="G153" s="161">
        <f>E153*F153</f>
        <v>0</v>
      </c>
      <c r="H153" s="162">
        <v>0.58020000000033201</v>
      </c>
      <c r="I153" s="162">
        <f>E153*H153</f>
        <v>200.16900000011455</v>
      </c>
      <c r="O153" s="155">
        <v>2</v>
      </c>
      <c r="AA153" s="131">
        <v>1</v>
      </c>
      <c r="AB153" s="131">
        <v>1</v>
      </c>
      <c r="AC153" s="131">
        <v>1</v>
      </c>
      <c r="AZ153" s="131">
        <v>1</v>
      </c>
      <c r="BA153" s="131">
        <f>IF(AZ153=1,G153,0)</f>
        <v>0</v>
      </c>
      <c r="BB153" s="131">
        <f>IF(AZ153=2,G153,0)</f>
        <v>0</v>
      </c>
      <c r="BC153" s="131">
        <f>IF(AZ153=3,G153,0)</f>
        <v>0</v>
      </c>
      <c r="BD153" s="131">
        <f>IF(AZ153=4,G153,0)</f>
        <v>0</v>
      </c>
      <c r="BE153" s="131">
        <f>IF(AZ153=5,G153,0)</f>
        <v>0</v>
      </c>
      <c r="CA153" s="155">
        <v>1</v>
      </c>
      <c r="CB153" s="155">
        <v>1</v>
      </c>
    </row>
    <row r="154" spans="1:80" ht="12.45" customHeight="1" x14ac:dyDescent="0.25">
      <c r="A154" s="163"/>
      <c r="B154" s="164"/>
      <c r="C154" s="218" t="s">
        <v>214</v>
      </c>
      <c r="D154" s="218"/>
      <c r="E154" s="166">
        <v>345</v>
      </c>
      <c r="F154" s="167"/>
      <c r="G154" s="168"/>
      <c r="H154" s="169"/>
      <c r="I154" s="170"/>
      <c r="M154" s="165" t="s">
        <v>214</v>
      </c>
      <c r="O154" s="155"/>
    </row>
    <row r="155" spans="1:80" ht="12.45" customHeight="1" x14ac:dyDescent="0.25">
      <c r="A155" s="163"/>
      <c r="B155" s="164"/>
      <c r="C155" s="218"/>
      <c r="D155" s="218"/>
      <c r="E155" s="166">
        <v>0</v>
      </c>
      <c r="F155" s="167"/>
      <c r="G155" s="168"/>
      <c r="H155" s="169"/>
      <c r="I155" s="170"/>
      <c r="M155" s="165">
        <v>0</v>
      </c>
      <c r="O155" s="155"/>
    </row>
    <row r="156" spans="1:80" x14ac:dyDescent="0.25">
      <c r="A156" s="156">
        <v>29</v>
      </c>
      <c r="B156" s="157" t="s">
        <v>215</v>
      </c>
      <c r="C156" s="158" t="s">
        <v>216</v>
      </c>
      <c r="D156" s="159" t="s">
        <v>86</v>
      </c>
      <c r="E156" s="160">
        <v>205</v>
      </c>
      <c r="F156" s="160"/>
      <c r="G156" s="161">
        <f>E156*F156</f>
        <v>0</v>
      </c>
      <c r="H156" s="162">
        <v>8.5649999999986903E-2</v>
      </c>
      <c r="I156" s="162">
        <f>E156*H156</f>
        <v>17.558249999997315</v>
      </c>
      <c r="O156" s="155">
        <v>2</v>
      </c>
      <c r="AA156" s="131">
        <v>1</v>
      </c>
      <c r="AB156" s="131">
        <v>1</v>
      </c>
      <c r="AC156" s="131">
        <v>1</v>
      </c>
      <c r="AZ156" s="131">
        <v>1</v>
      </c>
      <c r="BA156" s="131">
        <f>IF(AZ156=1,G156,0)</f>
        <v>0</v>
      </c>
      <c r="BB156" s="131">
        <f>IF(AZ156=2,G156,0)</f>
        <v>0</v>
      </c>
      <c r="BC156" s="131">
        <f>IF(AZ156=3,G156,0)</f>
        <v>0</v>
      </c>
      <c r="BD156" s="131">
        <f>IF(AZ156=4,G156,0)</f>
        <v>0</v>
      </c>
      <c r="BE156" s="131">
        <f>IF(AZ156=5,G156,0)</f>
        <v>0</v>
      </c>
      <c r="CA156" s="155">
        <v>1</v>
      </c>
      <c r="CB156" s="155">
        <v>1</v>
      </c>
    </row>
    <row r="157" spans="1:80" ht="12.45" customHeight="1" x14ac:dyDescent="0.25">
      <c r="A157" s="163"/>
      <c r="B157" s="164"/>
      <c r="C157" s="218" t="s">
        <v>217</v>
      </c>
      <c r="D157" s="218"/>
      <c r="E157" s="166">
        <v>205</v>
      </c>
      <c r="F157" s="167"/>
      <c r="G157" s="168"/>
      <c r="H157" s="169"/>
      <c r="I157" s="170"/>
      <c r="M157" s="165" t="s">
        <v>217</v>
      </c>
      <c r="O157" s="155"/>
    </row>
    <row r="158" spans="1:80" ht="12.45" customHeight="1" x14ac:dyDescent="0.25">
      <c r="A158" s="163"/>
      <c r="B158" s="164"/>
      <c r="C158" s="218"/>
      <c r="D158" s="218"/>
      <c r="E158" s="166">
        <v>0</v>
      </c>
      <c r="F158" s="167"/>
      <c r="G158" s="168"/>
      <c r="H158" s="169"/>
      <c r="I158" s="170"/>
      <c r="M158" s="165">
        <v>0</v>
      </c>
      <c r="O158" s="155"/>
    </row>
    <row r="159" spans="1:80" x14ac:dyDescent="0.25">
      <c r="A159" s="156">
        <v>30</v>
      </c>
      <c r="B159" s="157" t="s">
        <v>218</v>
      </c>
      <c r="C159" s="158" t="s">
        <v>219</v>
      </c>
      <c r="D159" s="159" t="s">
        <v>86</v>
      </c>
      <c r="E159" s="160">
        <v>1668</v>
      </c>
      <c r="F159" s="160"/>
      <c r="G159" s="161">
        <f>E159*F159</f>
        <v>0</v>
      </c>
      <c r="H159" s="162">
        <v>0.10361999999997799</v>
      </c>
      <c r="I159" s="162">
        <f>E159*H159</f>
        <v>172.8381599999633</v>
      </c>
      <c r="O159" s="155">
        <v>2</v>
      </c>
      <c r="AA159" s="131">
        <v>1</v>
      </c>
      <c r="AB159" s="131">
        <v>1</v>
      </c>
      <c r="AC159" s="131">
        <v>1</v>
      </c>
      <c r="AZ159" s="131">
        <v>1</v>
      </c>
      <c r="BA159" s="131">
        <f>IF(AZ159=1,G159,0)</f>
        <v>0</v>
      </c>
      <c r="BB159" s="131">
        <f>IF(AZ159=2,G159,0)</f>
        <v>0</v>
      </c>
      <c r="BC159" s="131">
        <f>IF(AZ159=3,G159,0)</f>
        <v>0</v>
      </c>
      <c r="BD159" s="131">
        <f>IF(AZ159=4,G159,0)</f>
        <v>0</v>
      </c>
      <c r="BE159" s="131">
        <f>IF(AZ159=5,G159,0)</f>
        <v>0</v>
      </c>
      <c r="CA159" s="155">
        <v>1</v>
      </c>
      <c r="CB159" s="155">
        <v>1</v>
      </c>
    </row>
    <row r="160" spans="1:80" ht="12.45" customHeight="1" x14ac:dyDescent="0.25">
      <c r="A160" s="163"/>
      <c r="B160" s="164"/>
      <c r="C160" s="218" t="s">
        <v>220</v>
      </c>
      <c r="D160" s="218"/>
      <c r="E160" s="166">
        <v>1600</v>
      </c>
      <c r="F160" s="167"/>
      <c r="G160" s="168"/>
      <c r="H160" s="169"/>
      <c r="I160" s="170"/>
      <c r="M160" s="165" t="s">
        <v>220</v>
      </c>
      <c r="O160" s="155"/>
    </row>
    <row r="161" spans="1:80" ht="12.45" customHeight="1" x14ac:dyDescent="0.25">
      <c r="A161" s="163"/>
      <c r="B161" s="164"/>
      <c r="C161" s="218" t="s">
        <v>221</v>
      </c>
      <c r="D161" s="218"/>
      <c r="E161" s="166">
        <v>68</v>
      </c>
      <c r="F161" s="167"/>
      <c r="G161" s="168"/>
      <c r="H161" s="169"/>
      <c r="I161" s="170"/>
      <c r="M161" s="165" t="s">
        <v>221</v>
      </c>
      <c r="O161" s="155"/>
    </row>
    <row r="162" spans="1:80" ht="12.45" customHeight="1" x14ac:dyDescent="0.25">
      <c r="A162" s="163"/>
      <c r="B162" s="164"/>
      <c r="C162" s="218"/>
      <c r="D162" s="218"/>
      <c r="E162" s="166">
        <v>0</v>
      </c>
      <c r="F162" s="167"/>
      <c r="G162" s="168"/>
      <c r="H162" s="169"/>
      <c r="I162" s="170"/>
      <c r="M162" s="165">
        <v>0</v>
      </c>
      <c r="O162" s="155"/>
    </row>
    <row r="163" spans="1:80" x14ac:dyDescent="0.25">
      <c r="A163" s="156">
        <v>31</v>
      </c>
      <c r="B163" s="157" t="s">
        <v>222</v>
      </c>
      <c r="C163" s="158" t="s">
        <v>223</v>
      </c>
      <c r="D163" s="159" t="s">
        <v>224</v>
      </c>
      <c r="E163" s="160">
        <v>1</v>
      </c>
      <c r="F163" s="160"/>
      <c r="G163" s="161">
        <f>E163*F163</f>
        <v>0</v>
      </c>
      <c r="H163" s="162">
        <v>0.11985000000004201</v>
      </c>
      <c r="I163" s="162">
        <f>E163*H163</f>
        <v>0.11985000000004201</v>
      </c>
      <c r="O163" s="155">
        <v>2</v>
      </c>
      <c r="AA163" s="131">
        <v>1</v>
      </c>
      <c r="AB163" s="131">
        <v>1</v>
      </c>
      <c r="AC163" s="131">
        <v>1</v>
      </c>
      <c r="AZ163" s="131">
        <v>1</v>
      </c>
      <c r="BA163" s="131">
        <f>IF(AZ163=1,G163,0)</f>
        <v>0</v>
      </c>
      <c r="BB163" s="131">
        <f>IF(AZ163=2,G163,0)</f>
        <v>0</v>
      </c>
      <c r="BC163" s="131">
        <f>IF(AZ163=3,G163,0)</f>
        <v>0</v>
      </c>
      <c r="BD163" s="131">
        <f>IF(AZ163=4,G163,0)</f>
        <v>0</v>
      </c>
      <c r="BE163" s="131">
        <f>IF(AZ163=5,G163,0)</f>
        <v>0</v>
      </c>
      <c r="CA163" s="155">
        <v>1</v>
      </c>
      <c r="CB163" s="155">
        <v>1</v>
      </c>
    </row>
    <row r="164" spans="1:80" x14ac:dyDescent="0.25">
      <c r="A164" s="156">
        <v>32</v>
      </c>
      <c r="B164" s="157" t="s">
        <v>225</v>
      </c>
      <c r="C164" s="158" t="s">
        <v>226</v>
      </c>
      <c r="D164" s="159" t="s">
        <v>224</v>
      </c>
      <c r="E164" s="160">
        <v>73.325000000000003</v>
      </c>
      <c r="F164" s="160"/>
      <c r="G164" s="161">
        <f>E164*F164</f>
        <v>0</v>
      </c>
      <c r="H164" s="162">
        <v>0.89584999999988202</v>
      </c>
      <c r="I164" s="162">
        <f>E164*H164</f>
        <v>65.688201249991351</v>
      </c>
      <c r="O164" s="155">
        <v>2</v>
      </c>
      <c r="AA164" s="131">
        <v>1</v>
      </c>
      <c r="AB164" s="131">
        <v>0</v>
      </c>
      <c r="AC164" s="131">
        <v>0</v>
      </c>
      <c r="AZ164" s="131">
        <v>1</v>
      </c>
      <c r="BA164" s="131">
        <f>IF(AZ164=1,G164,0)</f>
        <v>0</v>
      </c>
      <c r="BB164" s="131">
        <f>IF(AZ164=2,G164,0)</f>
        <v>0</v>
      </c>
      <c r="BC164" s="131">
        <f>IF(AZ164=3,G164,0)</f>
        <v>0</v>
      </c>
      <c r="BD164" s="131">
        <f>IF(AZ164=4,G164,0)</f>
        <v>0</v>
      </c>
      <c r="BE164" s="131">
        <f>IF(AZ164=5,G164,0)</f>
        <v>0</v>
      </c>
      <c r="CA164" s="155">
        <v>1</v>
      </c>
      <c r="CB164" s="155">
        <v>0</v>
      </c>
    </row>
    <row r="165" spans="1:80" ht="12.45" customHeight="1" x14ac:dyDescent="0.25">
      <c r="A165" s="163"/>
      <c r="B165" s="164"/>
      <c r="C165" s="218" t="s">
        <v>227</v>
      </c>
      <c r="D165" s="218"/>
      <c r="E165" s="166">
        <v>0</v>
      </c>
      <c r="F165" s="167"/>
      <c r="G165" s="168"/>
      <c r="H165" s="169"/>
      <c r="I165" s="170"/>
      <c r="M165" s="165" t="s">
        <v>227</v>
      </c>
      <c r="O165" s="155"/>
    </row>
    <row r="166" spans="1:80" ht="12.45" customHeight="1" x14ac:dyDescent="0.25">
      <c r="A166" s="163"/>
      <c r="B166" s="164"/>
      <c r="C166" s="218" t="s">
        <v>228</v>
      </c>
      <c r="D166" s="218"/>
      <c r="E166" s="166">
        <v>31.875</v>
      </c>
      <c r="F166" s="167"/>
      <c r="G166" s="168"/>
      <c r="H166" s="169"/>
      <c r="I166" s="170"/>
      <c r="M166" s="165" t="s">
        <v>228</v>
      </c>
      <c r="O166" s="155"/>
    </row>
    <row r="167" spans="1:80" ht="12.45" customHeight="1" x14ac:dyDescent="0.25">
      <c r="A167" s="163"/>
      <c r="B167" s="164"/>
      <c r="C167" s="218" t="s">
        <v>229</v>
      </c>
      <c r="D167" s="218"/>
      <c r="E167" s="166">
        <v>14.925000000000001</v>
      </c>
      <c r="F167" s="167"/>
      <c r="G167" s="168"/>
      <c r="H167" s="169"/>
      <c r="I167" s="170"/>
      <c r="M167" s="165" t="s">
        <v>229</v>
      </c>
      <c r="O167" s="155"/>
    </row>
    <row r="168" spans="1:80" ht="12.45" customHeight="1" x14ac:dyDescent="0.25">
      <c r="A168" s="163"/>
      <c r="B168" s="164"/>
      <c r="C168" s="218" t="s">
        <v>230</v>
      </c>
      <c r="D168" s="218"/>
      <c r="E168" s="166">
        <v>21.05</v>
      </c>
      <c r="F168" s="167"/>
      <c r="G168" s="168"/>
      <c r="H168" s="169"/>
      <c r="I168" s="170"/>
      <c r="M168" s="165" t="s">
        <v>230</v>
      </c>
      <c r="O168" s="155"/>
    </row>
    <row r="169" spans="1:80" ht="12.45" customHeight="1" x14ac:dyDescent="0.25">
      <c r="A169" s="163"/>
      <c r="B169" s="164"/>
      <c r="C169" s="218" t="s">
        <v>231</v>
      </c>
      <c r="D169" s="218"/>
      <c r="E169" s="166">
        <v>2.875</v>
      </c>
      <c r="F169" s="167"/>
      <c r="G169" s="168"/>
      <c r="H169" s="169"/>
      <c r="I169" s="170"/>
      <c r="M169" s="165" t="s">
        <v>231</v>
      </c>
      <c r="O169" s="155"/>
    </row>
    <row r="170" spans="1:80" ht="12.45" customHeight="1" x14ac:dyDescent="0.25">
      <c r="A170" s="163"/>
      <c r="B170" s="164"/>
      <c r="C170" s="218" t="s">
        <v>232</v>
      </c>
      <c r="D170" s="218"/>
      <c r="E170" s="166">
        <v>1.175</v>
      </c>
      <c r="F170" s="167"/>
      <c r="G170" s="168"/>
      <c r="H170" s="169"/>
      <c r="I170" s="170"/>
      <c r="M170" s="165" t="s">
        <v>232</v>
      </c>
      <c r="O170" s="155"/>
    </row>
    <row r="171" spans="1:80" ht="12.45" customHeight="1" x14ac:dyDescent="0.25">
      <c r="A171" s="163"/>
      <c r="B171" s="164"/>
      <c r="C171" s="218" t="s">
        <v>233</v>
      </c>
      <c r="D171" s="218"/>
      <c r="E171" s="166">
        <v>1.425</v>
      </c>
      <c r="F171" s="167"/>
      <c r="G171" s="168"/>
      <c r="H171" s="169"/>
      <c r="I171" s="170"/>
      <c r="M171" s="165" t="s">
        <v>233</v>
      </c>
      <c r="O171" s="155"/>
    </row>
    <row r="172" spans="1:80" ht="12.45" customHeight="1" x14ac:dyDescent="0.25">
      <c r="A172" s="163"/>
      <c r="B172" s="164"/>
      <c r="C172" s="218"/>
      <c r="D172" s="218"/>
      <c r="E172" s="166">
        <v>0</v>
      </c>
      <c r="F172" s="167"/>
      <c r="G172" s="168"/>
      <c r="H172" s="169"/>
      <c r="I172" s="170"/>
      <c r="M172" s="165">
        <v>0</v>
      </c>
      <c r="O172" s="155"/>
    </row>
    <row r="173" spans="1:80" x14ac:dyDescent="0.25">
      <c r="A173" s="156">
        <v>33</v>
      </c>
      <c r="B173" s="157" t="s">
        <v>234</v>
      </c>
      <c r="C173" s="158" t="s">
        <v>235</v>
      </c>
      <c r="D173" s="159" t="s">
        <v>224</v>
      </c>
      <c r="E173" s="160">
        <v>17</v>
      </c>
      <c r="F173" s="160"/>
      <c r="G173" s="161">
        <f>E173*F173</f>
        <v>0</v>
      </c>
      <c r="H173" s="162">
        <v>0.22534999999993499</v>
      </c>
      <c r="I173" s="162">
        <f>E173*H173</f>
        <v>3.8309499999988947</v>
      </c>
      <c r="O173" s="155">
        <v>2</v>
      </c>
      <c r="AA173" s="131">
        <v>1</v>
      </c>
      <c r="AB173" s="131">
        <v>1</v>
      </c>
      <c r="AC173" s="131">
        <v>1</v>
      </c>
      <c r="AZ173" s="131">
        <v>1</v>
      </c>
      <c r="BA173" s="131">
        <f>IF(AZ173=1,G173,0)</f>
        <v>0</v>
      </c>
      <c r="BB173" s="131">
        <f>IF(AZ173=2,G173,0)</f>
        <v>0</v>
      </c>
      <c r="BC173" s="131">
        <f>IF(AZ173=3,G173,0)</f>
        <v>0</v>
      </c>
      <c r="BD173" s="131">
        <f>IF(AZ173=4,G173,0)</f>
        <v>0</v>
      </c>
      <c r="BE173" s="131">
        <f>IF(AZ173=5,G173,0)</f>
        <v>0</v>
      </c>
      <c r="CA173" s="155">
        <v>1</v>
      </c>
      <c r="CB173" s="155">
        <v>1</v>
      </c>
    </row>
    <row r="174" spans="1:80" ht="12.45" customHeight="1" x14ac:dyDescent="0.25">
      <c r="A174" s="163"/>
      <c r="B174" s="164"/>
      <c r="C174" s="218" t="s">
        <v>236</v>
      </c>
      <c r="D174" s="218"/>
      <c r="E174" s="166">
        <v>0</v>
      </c>
      <c r="F174" s="167"/>
      <c r="G174" s="168"/>
      <c r="H174" s="169"/>
      <c r="I174" s="170"/>
      <c r="M174" s="165" t="s">
        <v>236</v>
      </c>
      <c r="O174" s="155"/>
    </row>
    <row r="175" spans="1:80" ht="12.45" customHeight="1" x14ac:dyDescent="0.25">
      <c r="A175" s="163"/>
      <c r="B175" s="164"/>
      <c r="C175" s="218" t="s">
        <v>237</v>
      </c>
      <c r="D175" s="218"/>
      <c r="E175" s="166">
        <v>6</v>
      </c>
      <c r="F175" s="167"/>
      <c r="G175" s="168"/>
      <c r="H175" s="169"/>
      <c r="I175" s="170"/>
      <c r="M175" s="165" t="s">
        <v>237</v>
      </c>
      <c r="O175" s="155"/>
    </row>
    <row r="176" spans="1:80" ht="12.45" customHeight="1" x14ac:dyDescent="0.25">
      <c r="A176" s="163"/>
      <c r="B176" s="164"/>
      <c r="C176" s="218" t="s">
        <v>238</v>
      </c>
      <c r="D176" s="218"/>
      <c r="E176" s="166">
        <v>5</v>
      </c>
      <c r="F176" s="167"/>
      <c r="G176" s="168"/>
      <c r="H176" s="169"/>
      <c r="I176" s="170"/>
      <c r="M176" s="165" t="s">
        <v>238</v>
      </c>
      <c r="O176" s="155"/>
    </row>
    <row r="177" spans="1:80" ht="12.45" customHeight="1" x14ac:dyDescent="0.25">
      <c r="A177" s="163"/>
      <c r="B177" s="164"/>
      <c r="C177" s="218" t="s">
        <v>239</v>
      </c>
      <c r="D177" s="218"/>
      <c r="E177" s="166">
        <v>3</v>
      </c>
      <c r="F177" s="167"/>
      <c r="G177" s="168"/>
      <c r="H177" s="169"/>
      <c r="I177" s="170"/>
      <c r="M177" s="165" t="s">
        <v>239</v>
      </c>
      <c r="O177" s="155"/>
    </row>
    <row r="178" spans="1:80" ht="12.45" customHeight="1" x14ac:dyDescent="0.25">
      <c r="A178" s="163"/>
      <c r="B178" s="164"/>
      <c r="C178" s="218" t="s">
        <v>240</v>
      </c>
      <c r="D178" s="218"/>
      <c r="E178" s="166">
        <v>1</v>
      </c>
      <c r="F178" s="167"/>
      <c r="G178" s="168"/>
      <c r="H178" s="169"/>
      <c r="I178" s="170"/>
      <c r="M178" s="165" t="s">
        <v>240</v>
      </c>
      <c r="O178" s="155"/>
    </row>
    <row r="179" spans="1:80" ht="12.45" customHeight="1" x14ac:dyDescent="0.25">
      <c r="A179" s="163"/>
      <c r="B179" s="164"/>
      <c r="C179" s="218" t="s">
        <v>241</v>
      </c>
      <c r="D179" s="218"/>
      <c r="E179" s="166">
        <v>1</v>
      </c>
      <c r="F179" s="167"/>
      <c r="G179" s="168"/>
      <c r="H179" s="169"/>
      <c r="I179" s="170"/>
      <c r="M179" s="165" t="s">
        <v>241</v>
      </c>
      <c r="O179" s="155"/>
    </row>
    <row r="180" spans="1:80" ht="12.45" customHeight="1" x14ac:dyDescent="0.25">
      <c r="A180" s="163"/>
      <c r="B180" s="164"/>
      <c r="C180" s="218" t="s">
        <v>242</v>
      </c>
      <c r="D180" s="218"/>
      <c r="E180" s="166">
        <v>1</v>
      </c>
      <c r="F180" s="167"/>
      <c r="G180" s="168"/>
      <c r="H180" s="169"/>
      <c r="I180" s="170"/>
      <c r="M180" s="165" t="s">
        <v>242</v>
      </c>
      <c r="O180" s="155"/>
    </row>
    <row r="181" spans="1:80" ht="12.45" customHeight="1" x14ac:dyDescent="0.25">
      <c r="A181" s="163"/>
      <c r="B181" s="164"/>
      <c r="C181" s="218"/>
      <c r="D181" s="218"/>
      <c r="E181" s="166">
        <v>0</v>
      </c>
      <c r="F181" s="167"/>
      <c r="G181" s="168"/>
      <c r="H181" s="169"/>
      <c r="I181" s="170"/>
      <c r="M181" s="165">
        <v>0</v>
      </c>
      <c r="O181" s="155"/>
    </row>
    <row r="182" spans="1:80" x14ac:dyDescent="0.25">
      <c r="A182" s="156">
        <v>34</v>
      </c>
      <c r="B182" s="157" t="s">
        <v>243</v>
      </c>
      <c r="C182" s="158" t="s">
        <v>244</v>
      </c>
      <c r="D182" s="159" t="s">
        <v>89</v>
      </c>
      <c r="E182" s="160">
        <v>39</v>
      </c>
      <c r="F182" s="160"/>
      <c r="G182" s="161">
        <f>E182*F182</f>
        <v>0</v>
      </c>
      <c r="H182" s="162">
        <v>3.5999999999987201E-3</v>
      </c>
      <c r="I182" s="162">
        <f>E182*H182</f>
        <v>0.14039999999995009</v>
      </c>
      <c r="O182" s="155">
        <v>2</v>
      </c>
      <c r="AA182" s="131">
        <v>1</v>
      </c>
      <c r="AB182" s="131">
        <v>1</v>
      </c>
      <c r="AC182" s="131">
        <v>1</v>
      </c>
      <c r="AZ182" s="131">
        <v>1</v>
      </c>
      <c r="BA182" s="131">
        <f>IF(AZ182=1,G182,0)</f>
        <v>0</v>
      </c>
      <c r="BB182" s="131">
        <f>IF(AZ182=2,G182,0)</f>
        <v>0</v>
      </c>
      <c r="BC182" s="131">
        <f>IF(AZ182=3,G182,0)</f>
        <v>0</v>
      </c>
      <c r="BD182" s="131">
        <f>IF(AZ182=4,G182,0)</f>
        <v>0</v>
      </c>
      <c r="BE182" s="131">
        <f>IF(AZ182=5,G182,0)</f>
        <v>0</v>
      </c>
      <c r="CA182" s="155">
        <v>1</v>
      </c>
      <c r="CB182" s="155">
        <v>1</v>
      </c>
    </row>
    <row r="183" spans="1:80" ht="12.45" customHeight="1" x14ac:dyDescent="0.25">
      <c r="A183" s="163"/>
      <c r="B183" s="164"/>
      <c r="C183" s="218" t="s">
        <v>245</v>
      </c>
      <c r="D183" s="218"/>
      <c r="E183" s="166">
        <v>10</v>
      </c>
      <c r="F183" s="167"/>
      <c r="G183" s="168"/>
      <c r="H183" s="169"/>
      <c r="I183" s="170"/>
      <c r="M183" s="165" t="s">
        <v>245</v>
      </c>
      <c r="O183" s="155"/>
    </row>
    <row r="184" spans="1:80" ht="12.45" customHeight="1" x14ac:dyDescent="0.25">
      <c r="A184" s="163"/>
      <c r="B184" s="164"/>
      <c r="C184" s="218" t="s">
        <v>246</v>
      </c>
      <c r="D184" s="218"/>
      <c r="E184" s="166">
        <v>29</v>
      </c>
      <c r="F184" s="167"/>
      <c r="G184" s="168"/>
      <c r="H184" s="169"/>
      <c r="I184" s="170"/>
      <c r="M184" s="165" t="s">
        <v>246</v>
      </c>
      <c r="O184" s="155"/>
    </row>
    <row r="185" spans="1:80" ht="12.45" customHeight="1" x14ac:dyDescent="0.25">
      <c r="A185" s="163"/>
      <c r="B185" s="164"/>
      <c r="C185" s="218" t="s">
        <v>247</v>
      </c>
      <c r="D185" s="218"/>
      <c r="E185" s="166">
        <v>0</v>
      </c>
      <c r="F185" s="167"/>
      <c r="G185" s="168"/>
      <c r="H185" s="169"/>
      <c r="I185" s="170"/>
      <c r="M185" s="165" t="s">
        <v>247</v>
      </c>
      <c r="O185" s="155"/>
    </row>
    <row r="186" spans="1:80" ht="12.45" customHeight="1" x14ac:dyDescent="0.25">
      <c r="A186" s="163"/>
      <c r="B186" s="164"/>
      <c r="C186" s="218"/>
      <c r="D186" s="218"/>
      <c r="E186" s="166">
        <v>0</v>
      </c>
      <c r="F186" s="167"/>
      <c r="G186" s="168"/>
      <c r="H186" s="169"/>
      <c r="I186" s="170"/>
      <c r="M186" s="165">
        <v>0</v>
      </c>
      <c r="O186" s="155"/>
    </row>
    <row r="187" spans="1:80" x14ac:dyDescent="0.25">
      <c r="A187" s="156">
        <v>35</v>
      </c>
      <c r="B187" s="157" t="s">
        <v>248</v>
      </c>
      <c r="C187" s="158" t="s">
        <v>249</v>
      </c>
      <c r="D187" s="159" t="s">
        <v>89</v>
      </c>
      <c r="E187" s="160">
        <v>293.3</v>
      </c>
      <c r="F187" s="160"/>
      <c r="G187" s="161">
        <f>E187*F187</f>
        <v>0</v>
      </c>
      <c r="H187" s="162">
        <v>0.108939999999961</v>
      </c>
      <c r="I187" s="162">
        <f>E187*H187</f>
        <v>31.952101999988564</v>
      </c>
      <c r="O187" s="155">
        <v>2</v>
      </c>
      <c r="AA187" s="131">
        <v>12</v>
      </c>
      <c r="AB187" s="131">
        <v>0</v>
      </c>
      <c r="AC187" s="131">
        <v>89</v>
      </c>
      <c r="AZ187" s="131">
        <v>1</v>
      </c>
      <c r="BA187" s="131">
        <f>IF(AZ187=1,G187,0)</f>
        <v>0</v>
      </c>
      <c r="BB187" s="131">
        <f>IF(AZ187=2,G187,0)</f>
        <v>0</v>
      </c>
      <c r="BC187" s="131">
        <f>IF(AZ187=3,G187,0)</f>
        <v>0</v>
      </c>
      <c r="BD187" s="131">
        <f>IF(AZ187=4,G187,0)</f>
        <v>0</v>
      </c>
      <c r="BE187" s="131">
        <f>IF(AZ187=5,G187,0)</f>
        <v>0</v>
      </c>
      <c r="CA187" s="155">
        <v>12</v>
      </c>
      <c r="CB187" s="155">
        <v>0</v>
      </c>
    </row>
    <row r="188" spans="1:80" ht="12.45" customHeight="1" x14ac:dyDescent="0.25">
      <c r="A188" s="163"/>
      <c r="B188" s="164"/>
      <c r="C188" s="218" t="s">
        <v>250</v>
      </c>
      <c r="D188" s="218"/>
      <c r="E188" s="166">
        <v>127.5</v>
      </c>
      <c r="F188" s="167"/>
      <c r="G188" s="168"/>
      <c r="H188" s="169"/>
      <c r="I188" s="170"/>
      <c r="M188" s="165" t="s">
        <v>250</v>
      </c>
      <c r="O188" s="155"/>
    </row>
    <row r="189" spans="1:80" ht="12.45" customHeight="1" x14ac:dyDescent="0.25">
      <c r="A189" s="163"/>
      <c r="B189" s="164"/>
      <c r="C189" s="218" t="s">
        <v>251</v>
      </c>
      <c r="D189" s="218"/>
      <c r="E189" s="166">
        <v>59.7</v>
      </c>
      <c r="F189" s="167"/>
      <c r="G189" s="168"/>
      <c r="H189" s="169"/>
      <c r="I189" s="170"/>
      <c r="M189" s="165" t="s">
        <v>251</v>
      </c>
      <c r="O189" s="155"/>
    </row>
    <row r="190" spans="1:80" ht="12.45" customHeight="1" x14ac:dyDescent="0.25">
      <c r="A190" s="163"/>
      <c r="B190" s="164"/>
      <c r="C190" s="218" t="s">
        <v>252</v>
      </c>
      <c r="D190" s="218"/>
      <c r="E190" s="166">
        <v>84.2</v>
      </c>
      <c r="F190" s="167"/>
      <c r="G190" s="168"/>
      <c r="H190" s="169"/>
      <c r="I190" s="170"/>
      <c r="M190" s="165" t="s">
        <v>252</v>
      </c>
      <c r="O190" s="155"/>
    </row>
    <row r="191" spans="1:80" ht="12.45" customHeight="1" x14ac:dyDescent="0.25">
      <c r="A191" s="163"/>
      <c r="B191" s="164"/>
      <c r="C191" s="218" t="s">
        <v>253</v>
      </c>
      <c r="D191" s="218"/>
      <c r="E191" s="166">
        <v>11.5</v>
      </c>
      <c r="F191" s="167"/>
      <c r="G191" s="168"/>
      <c r="H191" s="169"/>
      <c r="I191" s="170"/>
      <c r="M191" s="165" t="s">
        <v>253</v>
      </c>
      <c r="O191" s="155"/>
    </row>
    <row r="192" spans="1:80" ht="12.45" customHeight="1" x14ac:dyDescent="0.25">
      <c r="A192" s="163"/>
      <c r="B192" s="164"/>
      <c r="C192" s="218" t="s">
        <v>254</v>
      </c>
      <c r="D192" s="218"/>
      <c r="E192" s="166">
        <v>4.7</v>
      </c>
      <c r="F192" s="167"/>
      <c r="G192" s="168"/>
      <c r="H192" s="169"/>
      <c r="I192" s="170"/>
      <c r="M192" s="165" t="s">
        <v>254</v>
      </c>
      <c r="O192" s="155"/>
    </row>
    <row r="193" spans="1:80" ht="12.45" customHeight="1" x14ac:dyDescent="0.25">
      <c r="A193" s="163"/>
      <c r="B193" s="164"/>
      <c r="C193" s="218" t="s">
        <v>255</v>
      </c>
      <c r="D193" s="218"/>
      <c r="E193" s="166">
        <v>5.7</v>
      </c>
      <c r="F193" s="167"/>
      <c r="G193" s="168"/>
      <c r="H193" s="169"/>
      <c r="I193" s="170"/>
      <c r="M193" s="165" t="s">
        <v>255</v>
      </c>
      <c r="O193" s="155"/>
    </row>
    <row r="194" spans="1:80" ht="12.45" customHeight="1" x14ac:dyDescent="0.25">
      <c r="A194" s="163"/>
      <c r="B194" s="164"/>
      <c r="C194" s="218"/>
      <c r="D194" s="218"/>
      <c r="E194" s="166">
        <v>0</v>
      </c>
      <c r="F194" s="167"/>
      <c r="G194" s="168"/>
      <c r="H194" s="169"/>
      <c r="I194" s="170"/>
      <c r="M194" s="165">
        <v>0</v>
      </c>
      <c r="O194" s="155"/>
    </row>
    <row r="195" spans="1:80" x14ac:dyDescent="0.25">
      <c r="A195" s="156">
        <v>36</v>
      </c>
      <c r="B195" s="157" t="s">
        <v>256</v>
      </c>
      <c r="C195" s="158" t="s">
        <v>257</v>
      </c>
      <c r="D195" s="159" t="s">
        <v>258</v>
      </c>
      <c r="E195" s="160">
        <v>2</v>
      </c>
      <c r="F195" s="160"/>
      <c r="G195" s="161">
        <f>E195*F195</f>
        <v>0</v>
      </c>
      <c r="H195" s="162">
        <v>0</v>
      </c>
      <c r="I195" s="162">
        <f>E195*H195</f>
        <v>0</v>
      </c>
      <c r="O195" s="155">
        <v>2</v>
      </c>
      <c r="AA195" s="131">
        <v>12</v>
      </c>
      <c r="AB195" s="131">
        <v>0</v>
      </c>
      <c r="AC195" s="131">
        <v>136</v>
      </c>
      <c r="AZ195" s="131">
        <v>1</v>
      </c>
      <c r="BA195" s="131">
        <f>IF(AZ195=1,G195,0)</f>
        <v>0</v>
      </c>
      <c r="BB195" s="131">
        <f>IF(AZ195=2,G195,0)</f>
        <v>0</v>
      </c>
      <c r="BC195" s="131">
        <f>IF(AZ195=3,G195,0)</f>
        <v>0</v>
      </c>
      <c r="BD195" s="131">
        <f>IF(AZ195=4,G195,0)</f>
        <v>0</v>
      </c>
      <c r="BE195" s="131">
        <f>IF(AZ195=5,G195,0)</f>
        <v>0</v>
      </c>
      <c r="CA195" s="155">
        <v>12</v>
      </c>
      <c r="CB195" s="155">
        <v>0</v>
      </c>
    </row>
    <row r="196" spans="1:80" ht="12.45" customHeight="1" x14ac:dyDescent="0.25">
      <c r="A196" s="163"/>
      <c r="B196" s="164"/>
      <c r="C196" s="218" t="s">
        <v>259</v>
      </c>
      <c r="D196" s="218"/>
      <c r="E196" s="166">
        <v>2</v>
      </c>
      <c r="F196" s="167"/>
      <c r="G196" s="168"/>
      <c r="H196" s="169"/>
      <c r="I196" s="170"/>
      <c r="M196" s="165" t="s">
        <v>259</v>
      </c>
      <c r="O196" s="155"/>
    </row>
    <row r="197" spans="1:80" ht="12.45" customHeight="1" x14ac:dyDescent="0.25">
      <c r="A197" s="163"/>
      <c r="B197" s="164"/>
      <c r="C197" s="218"/>
      <c r="D197" s="218"/>
      <c r="E197" s="166">
        <v>0</v>
      </c>
      <c r="F197" s="167"/>
      <c r="G197" s="168"/>
      <c r="H197" s="169"/>
      <c r="I197" s="170"/>
      <c r="M197" s="165">
        <v>0</v>
      </c>
      <c r="O197" s="155"/>
    </row>
    <row r="198" spans="1:80" x14ac:dyDescent="0.25">
      <c r="A198" s="156">
        <v>37</v>
      </c>
      <c r="B198" s="157" t="s">
        <v>260</v>
      </c>
      <c r="C198" s="158" t="s">
        <v>261</v>
      </c>
      <c r="D198" s="159" t="s">
        <v>224</v>
      </c>
      <c r="E198" s="160">
        <v>1</v>
      </c>
      <c r="F198" s="160"/>
      <c r="G198" s="161">
        <f>E198*F198</f>
        <v>0</v>
      </c>
      <c r="H198" s="162">
        <v>1.0999999999992099E-3</v>
      </c>
      <c r="I198" s="162">
        <f>E198*H198</f>
        <v>1.0999999999992099E-3</v>
      </c>
      <c r="O198" s="155">
        <v>2</v>
      </c>
      <c r="AA198" s="131">
        <v>3</v>
      </c>
      <c r="AB198" s="131">
        <v>1</v>
      </c>
      <c r="AC198" s="131" t="s">
        <v>260</v>
      </c>
      <c r="AZ198" s="131">
        <v>1</v>
      </c>
      <c r="BA198" s="131">
        <f>IF(AZ198=1,G198,0)</f>
        <v>0</v>
      </c>
      <c r="BB198" s="131">
        <f>IF(AZ198=2,G198,0)</f>
        <v>0</v>
      </c>
      <c r="BC198" s="131">
        <f>IF(AZ198=3,G198,0)</f>
        <v>0</v>
      </c>
      <c r="BD198" s="131">
        <f>IF(AZ198=4,G198,0)</f>
        <v>0</v>
      </c>
      <c r="BE198" s="131">
        <f>IF(AZ198=5,G198,0)</f>
        <v>0</v>
      </c>
      <c r="CA198" s="155">
        <v>3</v>
      </c>
      <c r="CB198" s="155">
        <v>1</v>
      </c>
    </row>
    <row r="199" spans="1:80" ht="12.45" customHeight="1" x14ac:dyDescent="0.25">
      <c r="A199" s="163"/>
      <c r="B199" s="164"/>
      <c r="C199" s="218" t="s">
        <v>262</v>
      </c>
      <c r="D199" s="218"/>
      <c r="E199" s="166">
        <v>1</v>
      </c>
      <c r="F199" s="167"/>
      <c r="G199" s="168"/>
      <c r="H199" s="169"/>
      <c r="I199" s="170"/>
      <c r="M199" s="165" t="s">
        <v>262</v>
      </c>
      <c r="O199" s="155"/>
    </row>
    <row r="200" spans="1:80" ht="12.45" customHeight="1" x14ac:dyDescent="0.25">
      <c r="A200" s="163"/>
      <c r="B200" s="164"/>
      <c r="C200" s="218"/>
      <c r="D200" s="218"/>
      <c r="E200" s="166">
        <v>0</v>
      </c>
      <c r="F200" s="167"/>
      <c r="G200" s="168"/>
      <c r="H200" s="169"/>
      <c r="I200" s="170"/>
      <c r="M200" s="165">
        <v>0</v>
      </c>
      <c r="O200" s="155"/>
    </row>
    <row r="201" spans="1:80" x14ac:dyDescent="0.25">
      <c r="A201" s="156">
        <v>38</v>
      </c>
      <c r="B201" s="157" t="s">
        <v>263</v>
      </c>
      <c r="C201" s="158" t="s">
        <v>264</v>
      </c>
      <c r="D201" s="159" t="s">
        <v>224</v>
      </c>
      <c r="E201" s="160">
        <v>1</v>
      </c>
      <c r="F201" s="160"/>
      <c r="G201" s="161">
        <f>E201*F201</f>
        <v>0</v>
      </c>
      <c r="H201" s="162">
        <v>2.4900000000002399E-2</v>
      </c>
      <c r="I201" s="162">
        <f>E201*H201</f>
        <v>2.4900000000002399E-2</v>
      </c>
      <c r="O201" s="155">
        <v>2</v>
      </c>
      <c r="AA201" s="131">
        <v>3</v>
      </c>
      <c r="AB201" s="131">
        <v>1</v>
      </c>
      <c r="AC201" s="131" t="s">
        <v>263</v>
      </c>
      <c r="AZ201" s="131">
        <v>1</v>
      </c>
      <c r="BA201" s="131">
        <f>IF(AZ201=1,G201,0)</f>
        <v>0</v>
      </c>
      <c r="BB201" s="131">
        <f>IF(AZ201=2,G201,0)</f>
        <v>0</v>
      </c>
      <c r="BC201" s="131">
        <f>IF(AZ201=3,G201,0)</f>
        <v>0</v>
      </c>
      <c r="BD201" s="131">
        <f>IF(AZ201=4,G201,0)</f>
        <v>0</v>
      </c>
      <c r="BE201" s="131">
        <f>IF(AZ201=5,G201,0)</f>
        <v>0</v>
      </c>
      <c r="CA201" s="155">
        <v>3</v>
      </c>
      <c r="CB201" s="155">
        <v>1</v>
      </c>
    </row>
    <row r="202" spans="1:80" ht="12.45" customHeight="1" x14ac:dyDescent="0.25">
      <c r="A202" s="163"/>
      <c r="B202" s="164"/>
      <c r="C202" s="218" t="s">
        <v>262</v>
      </c>
      <c r="D202" s="218"/>
      <c r="E202" s="166">
        <v>1</v>
      </c>
      <c r="F202" s="167"/>
      <c r="G202" s="168"/>
      <c r="H202" s="169"/>
      <c r="I202" s="170"/>
      <c r="M202" s="165" t="s">
        <v>262</v>
      </c>
      <c r="O202" s="155"/>
    </row>
    <row r="203" spans="1:80" ht="12.45" customHeight="1" x14ac:dyDescent="0.25">
      <c r="A203" s="163"/>
      <c r="B203" s="164"/>
      <c r="C203" s="218"/>
      <c r="D203" s="218"/>
      <c r="E203" s="166">
        <v>0</v>
      </c>
      <c r="F203" s="167"/>
      <c r="G203" s="168"/>
      <c r="H203" s="169"/>
      <c r="I203" s="170"/>
      <c r="M203" s="165">
        <v>0</v>
      </c>
      <c r="O203" s="155"/>
    </row>
    <row r="204" spans="1:80" x14ac:dyDescent="0.25">
      <c r="A204" s="156">
        <v>39</v>
      </c>
      <c r="B204" s="157" t="s">
        <v>265</v>
      </c>
      <c r="C204" s="158" t="s">
        <v>266</v>
      </c>
      <c r="D204" s="159" t="s">
        <v>224</v>
      </c>
      <c r="E204" s="160">
        <v>1</v>
      </c>
      <c r="F204" s="160"/>
      <c r="G204" s="161">
        <f>E204*F204</f>
        <v>0</v>
      </c>
      <c r="H204" s="162">
        <v>1.3400000000004301E-2</v>
      </c>
      <c r="I204" s="162">
        <f>E204*H204</f>
        <v>1.3400000000004301E-2</v>
      </c>
      <c r="O204" s="155">
        <v>2</v>
      </c>
      <c r="AA204" s="131">
        <v>3</v>
      </c>
      <c r="AB204" s="131">
        <v>1</v>
      </c>
      <c r="AC204" s="131" t="s">
        <v>265</v>
      </c>
      <c r="AZ204" s="131">
        <v>1</v>
      </c>
      <c r="BA204" s="131">
        <f>IF(AZ204=1,G204,0)</f>
        <v>0</v>
      </c>
      <c r="BB204" s="131">
        <f>IF(AZ204=2,G204,0)</f>
        <v>0</v>
      </c>
      <c r="BC204" s="131">
        <f>IF(AZ204=3,G204,0)</f>
        <v>0</v>
      </c>
      <c r="BD204" s="131">
        <f>IF(AZ204=4,G204,0)</f>
        <v>0</v>
      </c>
      <c r="BE204" s="131">
        <f>IF(AZ204=5,G204,0)</f>
        <v>0</v>
      </c>
      <c r="CA204" s="155">
        <v>3</v>
      </c>
      <c r="CB204" s="155">
        <v>1</v>
      </c>
    </row>
    <row r="205" spans="1:80" ht="12.45" customHeight="1" x14ac:dyDescent="0.25">
      <c r="A205" s="163"/>
      <c r="B205" s="164"/>
      <c r="C205" s="218" t="s">
        <v>267</v>
      </c>
      <c r="D205" s="218"/>
      <c r="E205" s="166">
        <v>1</v>
      </c>
      <c r="F205" s="167"/>
      <c r="G205" s="168"/>
      <c r="H205" s="169"/>
      <c r="I205" s="170"/>
      <c r="M205" s="165" t="s">
        <v>267</v>
      </c>
      <c r="O205" s="155"/>
    </row>
    <row r="206" spans="1:80" ht="12.45" customHeight="1" x14ac:dyDescent="0.25">
      <c r="A206" s="163"/>
      <c r="B206" s="164"/>
      <c r="C206" s="218"/>
      <c r="D206" s="218"/>
      <c r="E206" s="166">
        <v>0</v>
      </c>
      <c r="F206" s="167"/>
      <c r="G206" s="168"/>
      <c r="H206" s="169"/>
      <c r="I206" s="170"/>
      <c r="M206" s="165">
        <v>0</v>
      </c>
      <c r="O206" s="155"/>
    </row>
    <row r="207" spans="1:80" x14ac:dyDescent="0.25">
      <c r="A207" s="156">
        <v>40</v>
      </c>
      <c r="B207" s="157" t="s">
        <v>268</v>
      </c>
      <c r="C207" s="158" t="s">
        <v>269</v>
      </c>
      <c r="D207" s="159" t="s">
        <v>224</v>
      </c>
      <c r="E207" s="160">
        <v>1</v>
      </c>
      <c r="F207" s="160"/>
      <c r="G207" s="161">
        <f>E207*F207</f>
        <v>0</v>
      </c>
      <c r="H207" s="162">
        <v>2.4000000000015099E-3</v>
      </c>
      <c r="I207" s="162">
        <f>E207*H207</f>
        <v>2.4000000000015099E-3</v>
      </c>
      <c r="O207" s="155">
        <v>2</v>
      </c>
      <c r="AA207" s="131">
        <v>3</v>
      </c>
      <c r="AB207" s="131">
        <v>1</v>
      </c>
      <c r="AC207" s="131" t="s">
        <v>268</v>
      </c>
      <c r="AZ207" s="131">
        <v>1</v>
      </c>
      <c r="BA207" s="131">
        <f>IF(AZ207=1,G207,0)</f>
        <v>0</v>
      </c>
      <c r="BB207" s="131">
        <f>IF(AZ207=2,G207,0)</f>
        <v>0</v>
      </c>
      <c r="BC207" s="131">
        <f>IF(AZ207=3,G207,0)</f>
        <v>0</v>
      </c>
      <c r="BD207" s="131">
        <f>IF(AZ207=4,G207,0)</f>
        <v>0</v>
      </c>
      <c r="BE207" s="131">
        <f>IF(AZ207=5,G207,0)</f>
        <v>0</v>
      </c>
      <c r="CA207" s="155">
        <v>3</v>
      </c>
      <c r="CB207" s="155">
        <v>1</v>
      </c>
    </row>
    <row r="208" spans="1:80" ht="12.45" customHeight="1" x14ac:dyDescent="0.25">
      <c r="A208" s="163"/>
      <c r="B208" s="164"/>
      <c r="C208" s="218" t="s">
        <v>270</v>
      </c>
      <c r="D208" s="218"/>
      <c r="E208" s="166">
        <v>1</v>
      </c>
      <c r="F208" s="167"/>
      <c r="G208" s="168"/>
      <c r="H208" s="169"/>
      <c r="I208" s="170"/>
      <c r="M208" s="165" t="s">
        <v>270</v>
      </c>
      <c r="O208" s="155"/>
    </row>
    <row r="209" spans="1:80" ht="12.45" customHeight="1" x14ac:dyDescent="0.25">
      <c r="A209" s="163"/>
      <c r="B209" s="164"/>
      <c r="C209" s="218"/>
      <c r="D209" s="218"/>
      <c r="E209" s="166">
        <v>0</v>
      </c>
      <c r="F209" s="167"/>
      <c r="G209" s="168"/>
      <c r="H209" s="169"/>
      <c r="I209" s="170"/>
      <c r="M209" s="165">
        <v>0</v>
      </c>
      <c r="O209" s="155"/>
    </row>
    <row r="210" spans="1:80" x14ac:dyDescent="0.25">
      <c r="A210" s="156">
        <v>41</v>
      </c>
      <c r="B210" s="157" t="s">
        <v>271</v>
      </c>
      <c r="C210" s="158" t="s">
        <v>272</v>
      </c>
      <c r="D210" s="159" t="s">
        <v>273</v>
      </c>
      <c r="E210" s="160">
        <v>66.9375</v>
      </c>
      <c r="F210" s="160"/>
      <c r="G210" s="161">
        <f>E210*F210</f>
        <v>0</v>
      </c>
      <c r="H210" s="162">
        <v>1</v>
      </c>
      <c r="I210" s="162">
        <f>E210*H210</f>
        <v>66.9375</v>
      </c>
      <c r="O210" s="155">
        <v>2</v>
      </c>
      <c r="AA210" s="131">
        <v>3</v>
      </c>
      <c r="AB210" s="131">
        <v>1</v>
      </c>
      <c r="AC210" s="131">
        <v>58380129</v>
      </c>
      <c r="AZ210" s="131">
        <v>1</v>
      </c>
      <c r="BA210" s="131">
        <f>IF(AZ210=1,G210,0)</f>
        <v>0</v>
      </c>
      <c r="BB210" s="131">
        <f>IF(AZ210=2,G210,0)</f>
        <v>0</v>
      </c>
      <c r="BC210" s="131">
        <f>IF(AZ210=3,G210,0)</f>
        <v>0</v>
      </c>
      <c r="BD210" s="131">
        <f>IF(AZ210=4,G210,0)</f>
        <v>0</v>
      </c>
      <c r="BE210" s="131">
        <f>IF(AZ210=5,G210,0)</f>
        <v>0</v>
      </c>
      <c r="CA210" s="155">
        <v>3</v>
      </c>
      <c r="CB210" s="155">
        <v>1</v>
      </c>
    </row>
    <row r="211" spans="1:80" ht="12.45" customHeight="1" x14ac:dyDescent="0.25">
      <c r="A211" s="163"/>
      <c r="B211" s="164"/>
      <c r="C211" s="218" t="s">
        <v>274</v>
      </c>
      <c r="D211" s="218"/>
      <c r="E211" s="166">
        <v>66.9375</v>
      </c>
      <c r="F211" s="167"/>
      <c r="G211" s="168"/>
      <c r="H211" s="169"/>
      <c r="I211" s="170"/>
      <c r="M211" s="165" t="s">
        <v>274</v>
      </c>
      <c r="O211" s="155"/>
    </row>
    <row r="212" spans="1:80" ht="12.45" customHeight="1" x14ac:dyDescent="0.25">
      <c r="A212" s="163"/>
      <c r="B212" s="164"/>
      <c r="C212" s="218"/>
      <c r="D212" s="218"/>
      <c r="E212" s="166">
        <v>0</v>
      </c>
      <c r="F212" s="167"/>
      <c r="G212" s="168"/>
      <c r="H212" s="169"/>
      <c r="I212" s="170"/>
      <c r="M212" s="165">
        <v>0</v>
      </c>
      <c r="O212" s="155"/>
    </row>
    <row r="213" spans="1:80" x14ac:dyDescent="0.25">
      <c r="A213" s="156">
        <v>42</v>
      </c>
      <c r="B213" s="157" t="s">
        <v>275</v>
      </c>
      <c r="C213" s="158" t="s">
        <v>276</v>
      </c>
      <c r="D213" s="159" t="s">
        <v>94</v>
      </c>
      <c r="E213" s="160">
        <v>34.844999999999999</v>
      </c>
      <c r="F213" s="160"/>
      <c r="G213" s="161">
        <f>E213*F213</f>
        <v>0</v>
      </c>
      <c r="H213" s="162">
        <v>2.5</v>
      </c>
      <c r="I213" s="162">
        <f>E213*H213</f>
        <v>87.112499999999997</v>
      </c>
      <c r="O213" s="155">
        <v>2</v>
      </c>
      <c r="AA213" s="131">
        <v>3</v>
      </c>
      <c r="AB213" s="131">
        <v>1</v>
      </c>
      <c r="AC213" s="131" t="s">
        <v>275</v>
      </c>
      <c r="AZ213" s="131">
        <v>1</v>
      </c>
      <c r="BA213" s="131">
        <f>IF(AZ213=1,G213,0)</f>
        <v>0</v>
      </c>
      <c r="BB213" s="131">
        <f>IF(AZ213=2,G213,0)</f>
        <v>0</v>
      </c>
      <c r="BC213" s="131">
        <f>IF(AZ213=3,G213,0)</f>
        <v>0</v>
      </c>
      <c r="BD213" s="131">
        <f>IF(AZ213=4,G213,0)</f>
        <v>0</v>
      </c>
      <c r="BE213" s="131">
        <f>IF(AZ213=5,G213,0)</f>
        <v>0</v>
      </c>
      <c r="CA213" s="155">
        <v>3</v>
      </c>
      <c r="CB213" s="155">
        <v>1</v>
      </c>
    </row>
    <row r="214" spans="1:80" ht="12.45" customHeight="1" x14ac:dyDescent="0.25">
      <c r="A214" s="163"/>
      <c r="B214" s="164"/>
      <c r="C214" s="218" t="s">
        <v>277</v>
      </c>
      <c r="D214" s="218"/>
      <c r="E214" s="166">
        <v>34.844999999999999</v>
      </c>
      <c r="F214" s="167"/>
      <c r="G214" s="168"/>
      <c r="H214" s="169"/>
      <c r="I214" s="170"/>
      <c r="M214" s="165" t="s">
        <v>277</v>
      </c>
      <c r="O214" s="155"/>
    </row>
    <row r="215" spans="1:80" ht="12.45" customHeight="1" x14ac:dyDescent="0.25">
      <c r="A215" s="163"/>
      <c r="B215" s="164"/>
      <c r="C215" s="218"/>
      <c r="D215" s="218"/>
      <c r="E215" s="166">
        <v>0</v>
      </c>
      <c r="F215" s="167"/>
      <c r="G215" s="168"/>
      <c r="H215" s="169"/>
      <c r="I215" s="170"/>
      <c r="M215" s="165">
        <v>0</v>
      </c>
      <c r="O215" s="155"/>
    </row>
    <row r="216" spans="1:80" x14ac:dyDescent="0.25">
      <c r="A216" s="156">
        <v>43</v>
      </c>
      <c r="B216" s="157" t="s">
        <v>278</v>
      </c>
      <c r="C216" s="158" t="s">
        <v>279</v>
      </c>
      <c r="D216" s="159" t="s">
        <v>86</v>
      </c>
      <c r="E216" s="160">
        <v>217.15</v>
      </c>
      <c r="F216" s="160"/>
      <c r="G216" s="161">
        <f>E216*F216</f>
        <v>0</v>
      </c>
      <c r="H216" s="162">
        <v>0.26299999999992002</v>
      </c>
      <c r="I216" s="162">
        <f>E216*H216</f>
        <v>57.110449999982634</v>
      </c>
      <c r="O216" s="155">
        <v>2</v>
      </c>
      <c r="AA216" s="131">
        <v>3</v>
      </c>
      <c r="AB216" s="131">
        <v>1</v>
      </c>
      <c r="AC216" s="131" t="s">
        <v>278</v>
      </c>
      <c r="AZ216" s="131">
        <v>1</v>
      </c>
      <c r="BA216" s="131">
        <f>IF(AZ216=1,G216,0)</f>
        <v>0</v>
      </c>
      <c r="BB216" s="131">
        <f>IF(AZ216=2,G216,0)</f>
        <v>0</v>
      </c>
      <c r="BC216" s="131">
        <f>IF(AZ216=3,G216,0)</f>
        <v>0</v>
      </c>
      <c r="BD216" s="131">
        <f>IF(AZ216=4,G216,0)</f>
        <v>0</v>
      </c>
      <c r="BE216" s="131">
        <f>IF(AZ216=5,G216,0)</f>
        <v>0</v>
      </c>
      <c r="CA216" s="155">
        <v>3</v>
      </c>
      <c r="CB216" s="155">
        <v>1</v>
      </c>
    </row>
    <row r="217" spans="1:80" ht="12.45" customHeight="1" x14ac:dyDescent="0.25">
      <c r="A217" s="163"/>
      <c r="B217" s="164"/>
      <c r="C217" s="218" t="s">
        <v>280</v>
      </c>
      <c r="D217" s="218"/>
      <c r="E217" s="166">
        <v>217.15</v>
      </c>
      <c r="F217" s="167"/>
      <c r="G217" s="168"/>
      <c r="H217" s="169"/>
      <c r="I217" s="170"/>
      <c r="M217" s="165" t="s">
        <v>280</v>
      </c>
      <c r="O217" s="155"/>
    </row>
    <row r="218" spans="1:80" ht="12.45" customHeight="1" x14ac:dyDescent="0.25">
      <c r="A218" s="163"/>
      <c r="B218" s="164"/>
      <c r="C218" s="218"/>
      <c r="D218" s="218"/>
      <c r="E218" s="166">
        <v>0</v>
      </c>
      <c r="F218" s="167"/>
      <c r="G218" s="168"/>
      <c r="H218" s="169"/>
      <c r="I218" s="170"/>
      <c r="M218" s="165">
        <v>0</v>
      </c>
      <c r="O218" s="155"/>
    </row>
    <row r="219" spans="1:80" x14ac:dyDescent="0.25">
      <c r="A219" s="156">
        <v>44</v>
      </c>
      <c r="B219" s="157" t="s">
        <v>281</v>
      </c>
      <c r="C219" s="158" t="s">
        <v>282</v>
      </c>
      <c r="D219" s="159" t="s">
        <v>86</v>
      </c>
      <c r="E219" s="160">
        <v>39.68</v>
      </c>
      <c r="F219" s="160"/>
      <c r="G219" s="161">
        <f>E219*F219</f>
        <v>0</v>
      </c>
      <c r="H219" s="162">
        <v>0.17599999999993099</v>
      </c>
      <c r="I219" s="162">
        <f>E219*H219</f>
        <v>6.9836799999972614</v>
      </c>
      <c r="O219" s="155">
        <v>2</v>
      </c>
      <c r="AA219" s="131">
        <v>3</v>
      </c>
      <c r="AB219" s="131">
        <v>1</v>
      </c>
      <c r="AC219" s="131" t="s">
        <v>281</v>
      </c>
      <c r="AZ219" s="131">
        <v>1</v>
      </c>
      <c r="BA219" s="131">
        <f>IF(AZ219=1,G219,0)</f>
        <v>0</v>
      </c>
      <c r="BB219" s="131">
        <f>IF(AZ219=2,G219,0)</f>
        <v>0</v>
      </c>
      <c r="BC219" s="131">
        <f>IF(AZ219=3,G219,0)</f>
        <v>0</v>
      </c>
      <c r="BD219" s="131">
        <f>IF(AZ219=4,G219,0)</f>
        <v>0</v>
      </c>
      <c r="BE219" s="131">
        <f>IF(AZ219=5,G219,0)</f>
        <v>0</v>
      </c>
      <c r="CA219" s="155">
        <v>3</v>
      </c>
      <c r="CB219" s="155">
        <v>1</v>
      </c>
    </row>
    <row r="220" spans="1:80" ht="12.45" customHeight="1" x14ac:dyDescent="0.25">
      <c r="A220" s="163"/>
      <c r="B220" s="164"/>
      <c r="C220" s="218" t="s">
        <v>236</v>
      </c>
      <c r="D220" s="218"/>
      <c r="E220" s="166">
        <v>0</v>
      </c>
      <c r="F220" s="167"/>
      <c r="G220" s="168"/>
      <c r="H220" s="169"/>
      <c r="I220" s="170"/>
      <c r="M220" s="165" t="s">
        <v>236</v>
      </c>
      <c r="O220" s="155"/>
    </row>
    <row r="221" spans="1:80" ht="12.45" customHeight="1" x14ac:dyDescent="0.25">
      <c r="A221" s="163"/>
      <c r="B221" s="164"/>
      <c r="C221" s="218" t="s">
        <v>458</v>
      </c>
      <c r="D221" s="218"/>
      <c r="E221" s="166">
        <v>15.84</v>
      </c>
      <c r="F221" s="167"/>
      <c r="G221" s="168"/>
      <c r="H221" s="169"/>
      <c r="I221" s="170"/>
      <c r="M221" s="165" t="s">
        <v>283</v>
      </c>
      <c r="O221" s="155"/>
    </row>
    <row r="222" spans="1:80" ht="12.45" customHeight="1" x14ac:dyDescent="0.25">
      <c r="A222" s="163"/>
      <c r="B222" s="164"/>
      <c r="C222" s="218" t="s">
        <v>284</v>
      </c>
      <c r="D222" s="218"/>
      <c r="E222" s="166">
        <v>11.392799999999999</v>
      </c>
      <c r="F222" s="167"/>
      <c r="G222" s="168"/>
      <c r="H222" s="169"/>
      <c r="I222" s="170"/>
      <c r="M222" s="165" t="s">
        <v>284</v>
      </c>
      <c r="O222" s="155"/>
    </row>
    <row r="223" spans="1:80" ht="12.45" customHeight="1" x14ac:dyDescent="0.25">
      <c r="A223" s="163"/>
      <c r="B223" s="164"/>
      <c r="C223" s="218" t="s">
        <v>285</v>
      </c>
      <c r="D223" s="218"/>
      <c r="E223" s="166">
        <v>5.6559999999999997</v>
      </c>
      <c r="F223" s="167"/>
      <c r="G223" s="168"/>
      <c r="H223" s="169"/>
      <c r="I223" s="170"/>
      <c r="M223" s="165" t="s">
        <v>285</v>
      </c>
      <c r="O223" s="155"/>
    </row>
    <row r="224" spans="1:80" ht="12.45" customHeight="1" x14ac:dyDescent="0.25">
      <c r="A224" s="163"/>
      <c r="B224" s="164"/>
      <c r="C224" s="218" t="s">
        <v>286</v>
      </c>
      <c r="D224" s="218"/>
      <c r="E224" s="166">
        <v>6.7872000000000003</v>
      </c>
      <c r="F224" s="167"/>
      <c r="G224" s="168"/>
      <c r="H224" s="169"/>
      <c r="I224" s="170"/>
      <c r="M224" s="165" t="s">
        <v>286</v>
      </c>
      <c r="O224" s="155"/>
    </row>
    <row r="225" spans="1:80" ht="12.45" customHeight="1" x14ac:dyDescent="0.25">
      <c r="A225" s="163"/>
      <c r="B225" s="164"/>
      <c r="C225" s="218"/>
      <c r="D225" s="218"/>
      <c r="E225" s="166"/>
      <c r="F225" s="167"/>
      <c r="G225" s="168"/>
      <c r="H225" s="169"/>
      <c r="I225" s="170"/>
      <c r="M225" s="165">
        <v>0</v>
      </c>
      <c r="O225" s="155"/>
    </row>
    <row r="226" spans="1:80" x14ac:dyDescent="0.25">
      <c r="A226" s="156">
        <v>45</v>
      </c>
      <c r="B226" s="157" t="s">
        <v>287</v>
      </c>
      <c r="C226" s="158" t="s">
        <v>288</v>
      </c>
      <c r="D226" s="159" t="s">
        <v>86</v>
      </c>
      <c r="E226" s="160">
        <v>1784.5440000000001</v>
      </c>
      <c r="F226" s="160"/>
      <c r="G226" s="161">
        <f>E226*F226</f>
        <v>0</v>
      </c>
      <c r="H226" s="162">
        <v>0.17599999999993099</v>
      </c>
      <c r="I226" s="162">
        <f>E226*H226</f>
        <v>314.07974399987688</v>
      </c>
      <c r="O226" s="155">
        <v>2</v>
      </c>
      <c r="AA226" s="131">
        <v>3</v>
      </c>
      <c r="AB226" s="131">
        <v>1</v>
      </c>
      <c r="AC226" s="131" t="s">
        <v>287</v>
      </c>
      <c r="AZ226" s="131">
        <v>1</v>
      </c>
      <c r="BA226" s="131">
        <f>IF(AZ226=1,G226,0)</f>
        <v>0</v>
      </c>
      <c r="BB226" s="131">
        <f>IF(AZ226=2,G226,0)</f>
        <v>0</v>
      </c>
      <c r="BC226" s="131">
        <f>IF(AZ226=3,G226,0)</f>
        <v>0</v>
      </c>
      <c r="BD226" s="131">
        <f>IF(AZ226=4,G226,0)</f>
        <v>0</v>
      </c>
      <c r="BE226" s="131">
        <f>IF(AZ226=5,G226,0)</f>
        <v>0</v>
      </c>
      <c r="CA226" s="155">
        <v>3</v>
      </c>
      <c r="CB226" s="155">
        <v>1</v>
      </c>
    </row>
    <row r="227" spans="1:80" ht="12.45" customHeight="1" x14ac:dyDescent="0.25">
      <c r="A227" s="163"/>
      <c r="B227" s="164"/>
      <c r="C227" s="218" t="s">
        <v>289</v>
      </c>
      <c r="D227" s="218"/>
      <c r="E227" s="166">
        <v>1804.55</v>
      </c>
      <c r="F227" s="167"/>
      <c r="G227" s="168"/>
      <c r="H227" s="169"/>
      <c r="I227" s="170"/>
      <c r="M227" s="165" t="s">
        <v>289</v>
      </c>
      <c r="O227" s="155"/>
    </row>
    <row r="228" spans="1:80" ht="12.45" customHeight="1" x14ac:dyDescent="0.25">
      <c r="A228" s="163"/>
      <c r="B228" s="164"/>
      <c r="C228" s="218" t="s">
        <v>290</v>
      </c>
      <c r="D228" s="218"/>
      <c r="E228" s="166">
        <v>18.5</v>
      </c>
      <c r="F228" s="167"/>
      <c r="G228" s="168"/>
      <c r="H228" s="169"/>
      <c r="I228" s="170"/>
      <c r="M228" s="165" t="s">
        <v>290</v>
      </c>
      <c r="O228" s="155"/>
    </row>
    <row r="229" spans="1:80" ht="12.45" customHeight="1" x14ac:dyDescent="0.25">
      <c r="A229" s="163"/>
      <c r="B229" s="164"/>
      <c r="C229" s="218" t="s">
        <v>291</v>
      </c>
      <c r="D229" s="218"/>
      <c r="E229" s="166">
        <v>-14.67</v>
      </c>
      <c r="F229" s="167"/>
      <c r="G229" s="168"/>
      <c r="H229" s="169"/>
      <c r="I229" s="170"/>
      <c r="M229" s="165" t="s">
        <v>291</v>
      </c>
      <c r="O229" s="155"/>
    </row>
    <row r="230" spans="1:80" ht="12.45" customHeight="1" x14ac:dyDescent="0.25">
      <c r="A230" s="163"/>
      <c r="B230" s="164"/>
      <c r="C230" s="218" t="s">
        <v>292</v>
      </c>
      <c r="D230" s="218"/>
      <c r="E230" s="166">
        <v>-11.392799999999999</v>
      </c>
      <c r="F230" s="167"/>
      <c r="G230" s="168"/>
      <c r="H230" s="169"/>
      <c r="I230" s="170"/>
      <c r="M230" s="165" t="s">
        <v>292</v>
      </c>
      <c r="O230" s="155"/>
    </row>
    <row r="231" spans="1:80" ht="12.45" customHeight="1" x14ac:dyDescent="0.25">
      <c r="A231" s="163"/>
      <c r="B231" s="164"/>
      <c r="C231" s="218" t="s">
        <v>293</v>
      </c>
      <c r="D231" s="218"/>
      <c r="E231" s="166">
        <v>-5.6559999999999997</v>
      </c>
      <c r="F231" s="167"/>
      <c r="G231" s="168"/>
      <c r="H231" s="169"/>
      <c r="I231" s="170"/>
      <c r="M231" s="165" t="s">
        <v>293</v>
      </c>
      <c r="O231" s="155"/>
    </row>
    <row r="232" spans="1:80" ht="12.45" customHeight="1" x14ac:dyDescent="0.25">
      <c r="A232" s="163"/>
      <c r="B232" s="164"/>
      <c r="C232" s="218" t="s">
        <v>294</v>
      </c>
      <c r="D232" s="218"/>
      <c r="E232" s="166">
        <v>-6.7872000000000003</v>
      </c>
      <c r="F232" s="167"/>
      <c r="G232" s="168"/>
      <c r="H232" s="169"/>
      <c r="I232" s="170"/>
      <c r="M232" s="165" t="s">
        <v>294</v>
      </c>
      <c r="O232" s="155"/>
    </row>
    <row r="233" spans="1:80" ht="12.45" customHeight="1" x14ac:dyDescent="0.25">
      <c r="A233" s="163"/>
      <c r="B233" s="164"/>
      <c r="C233" s="218"/>
      <c r="D233" s="218"/>
      <c r="E233" s="166">
        <v>0</v>
      </c>
      <c r="F233" s="167"/>
      <c r="G233" s="168"/>
      <c r="H233" s="169"/>
      <c r="I233" s="170"/>
      <c r="M233" s="165">
        <v>0</v>
      </c>
      <c r="O233" s="155"/>
    </row>
    <row r="234" spans="1:80" x14ac:dyDescent="0.25">
      <c r="A234" s="156">
        <v>46</v>
      </c>
      <c r="B234" s="157" t="s">
        <v>295</v>
      </c>
      <c r="C234" s="158" t="s">
        <v>296</v>
      </c>
      <c r="D234" s="159" t="s">
        <v>86</v>
      </c>
      <c r="E234" s="160">
        <v>68</v>
      </c>
      <c r="F234" s="160"/>
      <c r="G234" s="161">
        <f>E234*F234</f>
        <v>0</v>
      </c>
      <c r="H234" s="162">
        <v>0.13599999999996701</v>
      </c>
      <c r="I234" s="162">
        <f>E234*H234</f>
        <v>9.2479999999977558</v>
      </c>
      <c r="O234" s="155">
        <v>2</v>
      </c>
      <c r="AA234" s="131">
        <v>3</v>
      </c>
      <c r="AB234" s="131">
        <v>1</v>
      </c>
      <c r="AC234" s="131" t="s">
        <v>295</v>
      </c>
      <c r="AZ234" s="131">
        <v>1</v>
      </c>
      <c r="BA234" s="131">
        <f>IF(AZ234=1,G234,0)</f>
        <v>0</v>
      </c>
      <c r="BB234" s="131">
        <f>IF(AZ234=2,G234,0)</f>
        <v>0</v>
      </c>
      <c r="BC234" s="131">
        <f>IF(AZ234=3,G234,0)</f>
        <v>0</v>
      </c>
      <c r="BD234" s="131">
        <f>IF(AZ234=4,G234,0)</f>
        <v>0</v>
      </c>
      <c r="BE234" s="131">
        <f>IF(AZ234=5,G234,0)</f>
        <v>0</v>
      </c>
      <c r="CA234" s="155">
        <v>3</v>
      </c>
      <c r="CB234" s="155">
        <v>1</v>
      </c>
    </row>
    <row r="235" spans="1:80" ht="12.45" customHeight="1" x14ac:dyDescent="0.25">
      <c r="A235" s="163"/>
      <c r="B235" s="164"/>
      <c r="C235" s="218" t="s">
        <v>297</v>
      </c>
      <c r="D235" s="218"/>
      <c r="E235" s="166">
        <v>0</v>
      </c>
      <c r="F235" s="167"/>
      <c r="G235" s="168"/>
      <c r="H235" s="169"/>
      <c r="I235" s="170"/>
      <c r="M235" s="165" t="s">
        <v>297</v>
      </c>
      <c r="O235" s="155"/>
    </row>
    <row r="236" spans="1:80" ht="12.45" customHeight="1" x14ac:dyDescent="0.25">
      <c r="A236" s="163"/>
      <c r="B236" s="164"/>
      <c r="C236" s="218" t="s">
        <v>298</v>
      </c>
      <c r="D236" s="218"/>
      <c r="E236" s="166">
        <v>68</v>
      </c>
      <c r="F236" s="167"/>
      <c r="G236" s="168"/>
      <c r="H236" s="169"/>
      <c r="I236" s="170"/>
      <c r="M236" s="165" t="s">
        <v>298</v>
      </c>
      <c r="O236" s="155"/>
    </row>
    <row r="237" spans="1:80" ht="12.45" customHeight="1" x14ac:dyDescent="0.25">
      <c r="A237" s="163"/>
      <c r="B237" s="164"/>
      <c r="C237" s="218"/>
      <c r="D237" s="218"/>
      <c r="E237" s="166">
        <v>0</v>
      </c>
      <c r="F237" s="167"/>
      <c r="G237" s="168"/>
      <c r="H237" s="169"/>
      <c r="I237" s="170"/>
      <c r="M237" s="165">
        <v>0</v>
      </c>
      <c r="O237" s="155"/>
    </row>
    <row r="238" spans="1:80" x14ac:dyDescent="0.25">
      <c r="A238" s="171"/>
      <c r="B238" s="172" t="s">
        <v>80</v>
      </c>
      <c r="C238" s="173" t="str">
        <f>CONCATENATE(B126," ",C126)</f>
        <v>5 Komunikace</v>
      </c>
      <c r="D238" s="174"/>
      <c r="E238" s="175">
        <f>SUM(E221:E224)</f>
        <v>39.675999999999995</v>
      </c>
      <c r="F238" s="176"/>
      <c r="G238" s="177">
        <f>SUM(G126:G237)</f>
        <v>0</v>
      </c>
      <c r="H238" s="178"/>
      <c r="I238" s="179">
        <f>SUM(I126:I237)</f>
        <v>7461.6737872502281</v>
      </c>
      <c r="O238" s="155">
        <v>4</v>
      </c>
      <c r="BA238" s="180">
        <f>SUM(BA126:BA237)</f>
        <v>0</v>
      </c>
      <c r="BB238" s="180">
        <f>SUM(BB126:BB237)</f>
        <v>0</v>
      </c>
      <c r="BC238" s="180">
        <f>SUM(BC126:BC237)</f>
        <v>0</v>
      </c>
      <c r="BD238" s="180">
        <f>SUM(BD126:BD237)</f>
        <v>0</v>
      </c>
      <c r="BE238" s="180">
        <f>SUM(BE126:BE237)</f>
        <v>0</v>
      </c>
    </row>
    <row r="239" spans="1:80" ht="16.2" customHeight="1" x14ac:dyDescent="0.25">
      <c r="A239" s="147" t="s">
        <v>76</v>
      </c>
      <c r="B239" s="148" t="s">
        <v>299</v>
      </c>
      <c r="C239" s="149" t="s">
        <v>300</v>
      </c>
      <c r="D239" s="150"/>
      <c r="E239" s="151"/>
      <c r="F239" s="151"/>
      <c r="G239" s="152"/>
      <c r="H239" s="153"/>
      <c r="I239" s="154"/>
      <c r="O239" s="155">
        <v>1</v>
      </c>
    </row>
    <row r="240" spans="1:80" x14ac:dyDescent="0.25">
      <c r="A240" s="156">
        <v>47</v>
      </c>
      <c r="B240" s="157" t="s">
        <v>301</v>
      </c>
      <c r="C240" s="158" t="s">
        <v>302</v>
      </c>
      <c r="D240" s="159" t="s">
        <v>86</v>
      </c>
      <c r="E240" s="160">
        <v>6720</v>
      </c>
      <c r="F240" s="160"/>
      <c r="G240" s="161">
        <f>E240*F240</f>
        <v>0</v>
      </c>
      <c r="H240" s="162">
        <v>0</v>
      </c>
      <c r="I240" s="162">
        <f>E240*H240</f>
        <v>0</v>
      </c>
      <c r="O240" s="155">
        <v>2</v>
      </c>
      <c r="AA240" s="131">
        <v>1</v>
      </c>
      <c r="AB240" s="131">
        <v>1</v>
      </c>
      <c r="AC240" s="131">
        <v>1</v>
      </c>
      <c r="AZ240" s="131">
        <v>1</v>
      </c>
      <c r="BA240" s="131">
        <f>IF(AZ240=1,G240,0)</f>
        <v>0</v>
      </c>
      <c r="BB240" s="131">
        <f>IF(AZ240=2,G240,0)</f>
        <v>0</v>
      </c>
      <c r="BC240" s="131">
        <f>IF(AZ240=3,G240,0)</f>
        <v>0</v>
      </c>
      <c r="BD240" s="131">
        <f>IF(AZ240=4,G240,0)</f>
        <v>0</v>
      </c>
      <c r="BE240" s="131">
        <f>IF(AZ240=5,G240,0)</f>
        <v>0</v>
      </c>
      <c r="CA240" s="155">
        <v>1</v>
      </c>
      <c r="CB240" s="155">
        <v>1</v>
      </c>
    </row>
    <row r="241" spans="1:80" ht="12.45" customHeight="1" x14ac:dyDescent="0.25">
      <c r="A241" s="163"/>
      <c r="B241" s="164"/>
      <c r="C241" s="218" t="s">
        <v>303</v>
      </c>
      <c r="D241" s="218"/>
      <c r="E241" s="166">
        <v>0</v>
      </c>
      <c r="F241" s="167"/>
      <c r="G241" s="168"/>
      <c r="H241" s="169"/>
      <c r="I241" s="170"/>
      <c r="M241" s="165" t="s">
        <v>303</v>
      </c>
      <c r="O241" s="155"/>
    </row>
    <row r="242" spans="1:80" ht="12.45" customHeight="1" x14ac:dyDescent="0.25">
      <c r="A242" s="163"/>
      <c r="B242" s="164"/>
      <c r="C242" s="218" t="s">
        <v>304</v>
      </c>
      <c r="D242" s="218"/>
      <c r="E242" s="166">
        <v>0</v>
      </c>
      <c r="F242" s="167"/>
      <c r="G242" s="168"/>
      <c r="H242" s="169"/>
      <c r="I242" s="170"/>
      <c r="M242" s="165" t="s">
        <v>304</v>
      </c>
      <c r="O242" s="155"/>
    </row>
    <row r="243" spans="1:80" ht="12.45" customHeight="1" x14ac:dyDescent="0.25">
      <c r="A243" s="163"/>
      <c r="B243" s="164"/>
      <c r="C243" s="218" t="s">
        <v>305</v>
      </c>
      <c r="D243" s="218"/>
      <c r="E243" s="166">
        <v>0</v>
      </c>
      <c r="F243" s="167"/>
      <c r="G243" s="168"/>
      <c r="H243" s="169"/>
      <c r="I243" s="170"/>
      <c r="M243" s="165" t="s">
        <v>305</v>
      </c>
      <c r="O243" s="155"/>
    </row>
    <row r="244" spans="1:80" ht="12.45" customHeight="1" x14ac:dyDescent="0.25">
      <c r="A244" s="163"/>
      <c r="B244" s="164"/>
      <c r="C244" s="218"/>
      <c r="D244" s="218"/>
      <c r="E244" s="166">
        <v>0</v>
      </c>
      <c r="F244" s="167"/>
      <c r="G244" s="168"/>
      <c r="H244" s="169"/>
      <c r="I244" s="170"/>
      <c r="M244" s="165">
        <v>0</v>
      </c>
      <c r="O244" s="155"/>
    </row>
    <row r="245" spans="1:80" x14ac:dyDescent="0.25">
      <c r="A245" s="171"/>
      <c r="B245" s="172" t="s">
        <v>80</v>
      </c>
      <c r="C245" s="173" t="str">
        <f>CONCATENATE(B239," ",C239)</f>
        <v>6 Úpravy povrchu, podlahy</v>
      </c>
      <c r="D245" s="174"/>
      <c r="E245" s="175"/>
      <c r="F245" s="176"/>
      <c r="G245" s="177">
        <f>SUM(G239:G244)</f>
        <v>0</v>
      </c>
      <c r="H245" s="178"/>
      <c r="I245" s="179">
        <f>SUM(I239:I244)</f>
        <v>0</v>
      </c>
      <c r="O245" s="155">
        <v>4</v>
      </c>
      <c r="BA245" s="180">
        <f>SUM(BA239:BA244)</f>
        <v>0</v>
      </c>
      <c r="BB245" s="180">
        <f>SUM(BB239:BB244)</f>
        <v>0</v>
      </c>
      <c r="BC245" s="180">
        <f>SUM(BC239:BC244)</f>
        <v>0</v>
      </c>
      <c r="BD245" s="180">
        <f>SUM(BD239:BD244)</f>
        <v>0</v>
      </c>
      <c r="BE245" s="180">
        <f>SUM(BE239:BE244)</f>
        <v>0</v>
      </c>
    </row>
    <row r="246" spans="1:80" ht="16.2" customHeight="1" x14ac:dyDescent="0.25">
      <c r="A246" s="147" t="s">
        <v>76</v>
      </c>
      <c r="B246" s="148" t="s">
        <v>306</v>
      </c>
      <c r="C246" s="149" t="s">
        <v>307</v>
      </c>
      <c r="D246" s="150"/>
      <c r="E246" s="151"/>
      <c r="F246" s="151"/>
      <c r="G246" s="152"/>
      <c r="H246" s="153"/>
      <c r="I246" s="154"/>
      <c r="O246" s="155">
        <v>1</v>
      </c>
    </row>
    <row r="247" spans="1:80" x14ac:dyDescent="0.25">
      <c r="A247" s="156">
        <v>48</v>
      </c>
      <c r="B247" s="157" t="s">
        <v>308</v>
      </c>
      <c r="C247" s="158" t="s">
        <v>309</v>
      </c>
      <c r="D247" s="159" t="s">
        <v>224</v>
      </c>
      <c r="E247" s="160">
        <v>14</v>
      </c>
      <c r="F247" s="160"/>
      <c r="G247" s="161">
        <f>E247*F247</f>
        <v>0</v>
      </c>
      <c r="H247" s="162">
        <v>1.97999999999965E-3</v>
      </c>
      <c r="I247" s="162">
        <f>E247*H247</f>
        <v>2.7719999999995099E-2</v>
      </c>
      <c r="O247" s="155">
        <v>2</v>
      </c>
      <c r="AA247" s="131">
        <v>1</v>
      </c>
      <c r="AB247" s="131">
        <v>1</v>
      </c>
      <c r="AC247" s="131">
        <v>1</v>
      </c>
      <c r="AZ247" s="131">
        <v>1</v>
      </c>
      <c r="BA247" s="131">
        <f>IF(AZ247=1,G247,0)</f>
        <v>0</v>
      </c>
      <c r="BB247" s="131">
        <f>IF(AZ247=2,G247,0)</f>
        <v>0</v>
      </c>
      <c r="BC247" s="131">
        <f>IF(AZ247=3,G247,0)</f>
        <v>0</v>
      </c>
      <c r="BD247" s="131">
        <f>IF(AZ247=4,G247,0)</f>
        <v>0</v>
      </c>
      <c r="BE247" s="131">
        <f>IF(AZ247=5,G247,0)</f>
        <v>0</v>
      </c>
      <c r="CA247" s="155">
        <v>1</v>
      </c>
      <c r="CB247" s="155">
        <v>1</v>
      </c>
    </row>
    <row r="248" spans="1:80" ht="12.45" customHeight="1" x14ac:dyDescent="0.25">
      <c r="A248" s="163"/>
      <c r="B248" s="164"/>
      <c r="C248" s="218" t="s">
        <v>310</v>
      </c>
      <c r="D248" s="218"/>
      <c r="E248" s="166">
        <v>14</v>
      </c>
      <c r="F248" s="167"/>
      <c r="G248" s="168"/>
      <c r="H248" s="169"/>
      <c r="I248" s="170"/>
      <c r="M248" s="165" t="s">
        <v>310</v>
      </c>
      <c r="O248" s="155"/>
    </row>
    <row r="249" spans="1:80" ht="12.45" customHeight="1" x14ac:dyDescent="0.25">
      <c r="A249" s="163"/>
      <c r="B249" s="164"/>
      <c r="C249" s="218"/>
      <c r="D249" s="218"/>
      <c r="E249" s="166">
        <v>0</v>
      </c>
      <c r="F249" s="167"/>
      <c r="G249" s="168"/>
      <c r="H249" s="169"/>
      <c r="I249" s="170"/>
      <c r="M249" s="165">
        <v>0</v>
      </c>
      <c r="O249" s="155"/>
    </row>
    <row r="250" spans="1:80" x14ac:dyDescent="0.25">
      <c r="A250" s="156">
        <v>49</v>
      </c>
      <c r="B250" s="157" t="s">
        <v>311</v>
      </c>
      <c r="C250" s="158" t="s">
        <v>312</v>
      </c>
      <c r="D250" s="159" t="s">
        <v>89</v>
      </c>
      <c r="E250" s="160">
        <v>513.29999999999995</v>
      </c>
      <c r="F250" s="160"/>
      <c r="G250" s="161">
        <f>E250*F250</f>
        <v>0</v>
      </c>
      <c r="H250" s="162">
        <v>0</v>
      </c>
      <c r="I250" s="162">
        <f>E250*H250</f>
        <v>0</v>
      </c>
      <c r="O250" s="155">
        <v>2</v>
      </c>
      <c r="AA250" s="131">
        <v>1</v>
      </c>
      <c r="AB250" s="131">
        <v>1</v>
      </c>
      <c r="AC250" s="131">
        <v>1</v>
      </c>
      <c r="AZ250" s="131">
        <v>1</v>
      </c>
      <c r="BA250" s="131">
        <f>IF(AZ250=1,G250,0)</f>
        <v>0</v>
      </c>
      <c r="BB250" s="131">
        <f>IF(AZ250=2,G250,0)</f>
        <v>0</v>
      </c>
      <c r="BC250" s="131">
        <f>IF(AZ250=3,G250,0)</f>
        <v>0</v>
      </c>
      <c r="BD250" s="131">
        <f>IF(AZ250=4,G250,0)</f>
        <v>0</v>
      </c>
      <c r="BE250" s="131">
        <f>IF(AZ250=5,G250,0)</f>
        <v>0</v>
      </c>
      <c r="CA250" s="155">
        <v>1</v>
      </c>
      <c r="CB250" s="155">
        <v>1</v>
      </c>
    </row>
    <row r="251" spans="1:80" ht="12.45" customHeight="1" x14ac:dyDescent="0.25">
      <c r="A251" s="163"/>
      <c r="B251" s="164"/>
      <c r="C251" s="218" t="s">
        <v>313</v>
      </c>
      <c r="D251" s="218"/>
      <c r="E251" s="166">
        <v>513.29999999999995</v>
      </c>
      <c r="F251" s="167"/>
      <c r="G251" s="168"/>
      <c r="H251" s="169"/>
      <c r="I251" s="170"/>
      <c r="M251" s="165" t="s">
        <v>313</v>
      </c>
      <c r="O251" s="155"/>
    </row>
    <row r="252" spans="1:80" ht="12.45" customHeight="1" x14ac:dyDescent="0.25">
      <c r="A252" s="163"/>
      <c r="B252" s="164"/>
      <c r="C252" s="218"/>
      <c r="D252" s="218"/>
      <c r="E252" s="166">
        <v>0</v>
      </c>
      <c r="F252" s="167"/>
      <c r="G252" s="168"/>
      <c r="H252" s="169"/>
      <c r="I252" s="170"/>
      <c r="M252" s="165">
        <v>0</v>
      </c>
      <c r="O252" s="155"/>
    </row>
    <row r="253" spans="1:80" ht="20.399999999999999" x14ac:dyDescent="0.25">
      <c r="A253" s="156">
        <v>50</v>
      </c>
      <c r="B253" s="157" t="s">
        <v>314</v>
      </c>
      <c r="C253" s="158" t="s">
        <v>315</v>
      </c>
      <c r="D253" s="159" t="s">
        <v>89</v>
      </c>
      <c r="E253" s="160">
        <v>4</v>
      </c>
      <c r="F253" s="160"/>
      <c r="G253" s="161">
        <f>E253*F253</f>
        <v>0</v>
      </c>
      <c r="H253" s="162">
        <v>3.6500000000003799E-3</v>
      </c>
      <c r="I253" s="162">
        <f>E253*H253</f>
        <v>1.460000000000152E-2</v>
      </c>
      <c r="O253" s="155">
        <v>2</v>
      </c>
      <c r="AA253" s="131">
        <v>1</v>
      </c>
      <c r="AB253" s="131">
        <v>0</v>
      </c>
      <c r="AC253" s="131">
        <v>0</v>
      </c>
      <c r="AZ253" s="131">
        <v>1</v>
      </c>
      <c r="BA253" s="131">
        <f>IF(AZ253=1,G253,0)</f>
        <v>0</v>
      </c>
      <c r="BB253" s="131">
        <f>IF(AZ253=2,G253,0)</f>
        <v>0</v>
      </c>
      <c r="BC253" s="131">
        <f>IF(AZ253=3,G253,0)</f>
        <v>0</v>
      </c>
      <c r="BD253" s="131">
        <f>IF(AZ253=4,G253,0)</f>
        <v>0</v>
      </c>
      <c r="BE253" s="131">
        <f>IF(AZ253=5,G253,0)</f>
        <v>0</v>
      </c>
      <c r="CA253" s="155">
        <v>1</v>
      </c>
      <c r="CB253" s="155">
        <v>0</v>
      </c>
    </row>
    <row r="254" spans="1:80" ht="12.45" customHeight="1" x14ac:dyDescent="0.25">
      <c r="A254" s="163"/>
      <c r="B254" s="164"/>
      <c r="C254" s="218" t="s">
        <v>316</v>
      </c>
      <c r="D254" s="218"/>
      <c r="E254" s="166">
        <v>4</v>
      </c>
      <c r="F254" s="167"/>
      <c r="G254" s="168"/>
      <c r="H254" s="169"/>
      <c r="I254" s="170"/>
      <c r="M254" s="165" t="s">
        <v>316</v>
      </c>
      <c r="O254" s="155"/>
    </row>
    <row r="255" spans="1:80" ht="12.45" customHeight="1" x14ac:dyDescent="0.25">
      <c r="A255" s="163"/>
      <c r="B255" s="164"/>
      <c r="C255" s="218"/>
      <c r="D255" s="218"/>
      <c r="E255" s="166">
        <v>0</v>
      </c>
      <c r="F255" s="167"/>
      <c r="G255" s="168"/>
      <c r="H255" s="169"/>
      <c r="I255" s="170"/>
      <c r="M255" s="165">
        <v>0</v>
      </c>
      <c r="O255" s="155"/>
    </row>
    <row r="256" spans="1:80" x14ac:dyDescent="0.25">
      <c r="A256" s="156">
        <v>51</v>
      </c>
      <c r="B256" s="157" t="s">
        <v>317</v>
      </c>
      <c r="C256" s="158" t="s">
        <v>318</v>
      </c>
      <c r="D256" s="159" t="s">
        <v>224</v>
      </c>
      <c r="E256" s="160">
        <v>14</v>
      </c>
      <c r="F256" s="160"/>
      <c r="G256" s="161">
        <f>E256*F256</f>
        <v>0</v>
      </c>
      <c r="H256" s="162">
        <v>0.42929999999978502</v>
      </c>
      <c r="I256" s="162">
        <f>E256*H256</f>
        <v>6.0101999999969902</v>
      </c>
      <c r="O256" s="155">
        <v>2</v>
      </c>
      <c r="AA256" s="131">
        <v>1</v>
      </c>
      <c r="AB256" s="131">
        <v>1</v>
      </c>
      <c r="AC256" s="131">
        <v>1</v>
      </c>
      <c r="AZ256" s="131">
        <v>1</v>
      </c>
      <c r="BA256" s="131">
        <f>IF(AZ256=1,G256,0)</f>
        <v>0</v>
      </c>
      <c r="BB256" s="131">
        <f>IF(AZ256=2,G256,0)</f>
        <v>0</v>
      </c>
      <c r="BC256" s="131">
        <f>IF(AZ256=3,G256,0)</f>
        <v>0</v>
      </c>
      <c r="BD256" s="131">
        <f>IF(AZ256=4,G256,0)</f>
        <v>0</v>
      </c>
      <c r="BE256" s="131">
        <f>IF(AZ256=5,G256,0)</f>
        <v>0</v>
      </c>
      <c r="CA256" s="155">
        <v>1</v>
      </c>
      <c r="CB256" s="155">
        <v>1</v>
      </c>
    </row>
    <row r="257" spans="1:80" ht="12.45" customHeight="1" x14ac:dyDescent="0.25">
      <c r="A257" s="163"/>
      <c r="B257" s="164"/>
      <c r="C257" s="218" t="s">
        <v>319</v>
      </c>
      <c r="D257" s="218"/>
      <c r="E257" s="166">
        <v>0</v>
      </c>
      <c r="F257" s="167"/>
      <c r="G257" s="168"/>
      <c r="H257" s="169"/>
      <c r="I257" s="170"/>
      <c r="M257" s="165" t="s">
        <v>319</v>
      </c>
      <c r="O257" s="155"/>
    </row>
    <row r="258" spans="1:80" ht="12.45" customHeight="1" x14ac:dyDescent="0.25">
      <c r="A258" s="163"/>
      <c r="B258" s="164"/>
      <c r="C258" s="218"/>
      <c r="D258" s="218"/>
      <c r="E258" s="166">
        <v>0</v>
      </c>
      <c r="F258" s="167"/>
      <c r="G258" s="168"/>
      <c r="H258" s="169"/>
      <c r="I258" s="170"/>
      <c r="M258" s="165">
        <v>0</v>
      </c>
      <c r="O258" s="155"/>
    </row>
    <row r="259" spans="1:80" x14ac:dyDescent="0.25">
      <c r="A259" s="156">
        <v>52</v>
      </c>
      <c r="B259" s="157" t="s">
        <v>320</v>
      </c>
      <c r="C259" s="158" t="s">
        <v>321</v>
      </c>
      <c r="D259" s="159" t="s">
        <v>224</v>
      </c>
      <c r="E259" s="160">
        <v>1</v>
      </c>
      <c r="F259" s="160"/>
      <c r="G259" s="161">
        <f>E259*F259</f>
        <v>0</v>
      </c>
      <c r="H259" s="162">
        <v>0.31507999999985298</v>
      </c>
      <c r="I259" s="162">
        <f>E259*H259</f>
        <v>0.31507999999985298</v>
      </c>
      <c r="O259" s="155">
        <v>2</v>
      </c>
      <c r="AA259" s="131">
        <v>1</v>
      </c>
      <c r="AB259" s="131">
        <v>1</v>
      </c>
      <c r="AC259" s="131">
        <v>1</v>
      </c>
      <c r="AZ259" s="131">
        <v>1</v>
      </c>
      <c r="BA259" s="131">
        <f>IF(AZ259=1,G259,0)</f>
        <v>0</v>
      </c>
      <c r="BB259" s="131">
        <f>IF(AZ259=2,G259,0)</f>
        <v>0</v>
      </c>
      <c r="BC259" s="131">
        <f>IF(AZ259=3,G259,0)</f>
        <v>0</v>
      </c>
      <c r="BD259" s="131">
        <f>IF(AZ259=4,G259,0)</f>
        <v>0</v>
      </c>
      <c r="BE259" s="131">
        <f>IF(AZ259=5,G259,0)</f>
        <v>0</v>
      </c>
      <c r="CA259" s="155">
        <v>1</v>
      </c>
      <c r="CB259" s="155">
        <v>1</v>
      </c>
    </row>
    <row r="260" spans="1:80" ht="12.45" customHeight="1" x14ac:dyDescent="0.25">
      <c r="A260" s="163"/>
      <c r="B260" s="164"/>
      <c r="C260" s="218" t="s">
        <v>322</v>
      </c>
      <c r="D260" s="218"/>
      <c r="E260" s="166">
        <v>0</v>
      </c>
      <c r="F260" s="167"/>
      <c r="G260" s="168"/>
      <c r="H260" s="169"/>
      <c r="I260" s="170"/>
      <c r="M260" s="165" t="s">
        <v>322</v>
      </c>
      <c r="O260" s="155"/>
    </row>
    <row r="261" spans="1:80" ht="12.45" customHeight="1" x14ac:dyDescent="0.25">
      <c r="A261" s="163"/>
      <c r="B261" s="164"/>
      <c r="C261" s="218"/>
      <c r="D261" s="218"/>
      <c r="E261" s="166">
        <v>0</v>
      </c>
      <c r="F261" s="167"/>
      <c r="G261" s="168"/>
      <c r="H261" s="169"/>
      <c r="I261" s="170"/>
      <c r="M261" s="165">
        <v>0</v>
      </c>
      <c r="O261" s="155"/>
    </row>
    <row r="262" spans="1:80" x14ac:dyDescent="0.25">
      <c r="A262" s="156">
        <v>53</v>
      </c>
      <c r="B262" s="157" t="s">
        <v>323</v>
      </c>
      <c r="C262" s="158" t="s">
        <v>324</v>
      </c>
      <c r="D262" s="159" t="s">
        <v>89</v>
      </c>
      <c r="E262" s="160">
        <v>513.29999999999995</v>
      </c>
      <c r="F262" s="160"/>
      <c r="G262" s="161">
        <f>E262*F262</f>
        <v>0</v>
      </c>
      <c r="H262" s="162">
        <v>4.8000000000003601E-4</v>
      </c>
      <c r="I262" s="162">
        <f>E262*H262</f>
        <v>0.24638400000001845</v>
      </c>
      <c r="O262" s="155">
        <v>2</v>
      </c>
      <c r="AA262" s="131">
        <v>3</v>
      </c>
      <c r="AB262" s="131">
        <v>1</v>
      </c>
      <c r="AC262" s="131">
        <v>28611223</v>
      </c>
      <c r="AZ262" s="131">
        <v>1</v>
      </c>
      <c r="BA262" s="131">
        <f>IF(AZ262=1,G262,0)</f>
        <v>0</v>
      </c>
      <c r="BB262" s="131">
        <f>IF(AZ262=2,G262,0)</f>
        <v>0</v>
      </c>
      <c r="BC262" s="131">
        <f>IF(AZ262=3,G262,0)</f>
        <v>0</v>
      </c>
      <c r="BD262" s="131">
        <f>IF(AZ262=4,G262,0)</f>
        <v>0</v>
      </c>
      <c r="BE262" s="131">
        <f>IF(AZ262=5,G262,0)</f>
        <v>0</v>
      </c>
      <c r="CA262" s="155">
        <v>3</v>
      </c>
      <c r="CB262" s="155">
        <v>1</v>
      </c>
    </row>
    <row r="263" spans="1:80" ht="12.45" customHeight="1" x14ac:dyDescent="0.25">
      <c r="A263" s="163"/>
      <c r="B263" s="164"/>
      <c r="C263" s="218" t="s">
        <v>325</v>
      </c>
      <c r="D263" s="218"/>
      <c r="E263" s="166">
        <v>513.29999999999995</v>
      </c>
      <c r="F263" s="167"/>
      <c r="G263" s="168"/>
      <c r="H263" s="169"/>
      <c r="I263" s="170"/>
      <c r="M263" s="165" t="s">
        <v>325</v>
      </c>
      <c r="O263" s="155"/>
    </row>
    <row r="264" spans="1:80" ht="12.45" customHeight="1" x14ac:dyDescent="0.25">
      <c r="A264" s="163"/>
      <c r="B264" s="164"/>
      <c r="C264" s="218"/>
      <c r="D264" s="218"/>
      <c r="E264" s="166">
        <v>0</v>
      </c>
      <c r="F264" s="167"/>
      <c r="G264" s="168"/>
      <c r="H264" s="169"/>
      <c r="I264" s="170"/>
      <c r="M264" s="165">
        <v>0</v>
      </c>
      <c r="O264" s="155"/>
    </row>
    <row r="265" spans="1:80" x14ac:dyDescent="0.25">
      <c r="A265" s="156">
        <v>54</v>
      </c>
      <c r="B265" s="157" t="s">
        <v>326</v>
      </c>
      <c r="C265" s="158" t="s">
        <v>327</v>
      </c>
      <c r="D265" s="159" t="s">
        <v>273</v>
      </c>
      <c r="E265" s="160">
        <v>221.7456</v>
      </c>
      <c r="F265" s="160"/>
      <c r="G265" s="161">
        <f>E265*F265</f>
        <v>0</v>
      </c>
      <c r="H265" s="162">
        <v>1</v>
      </c>
      <c r="I265" s="162">
        <f>E265*H265</f>
        <v>221.7456</v>
      </c>
      <c r="O265" s="155">
        <v>2</v>
      </c>
      <c r="AA265" s="131">
        <v>3</v>
      </c>
      <c r="AB265" s="131">
        <v>1</v>
      </c>
      <c r="AC265" s="131">
        <v>58344169</v>
      </c>
      <c r="AZ265" s="131">
        <v>1</v>
      </c>
      <c r="BA265" s="131">
        <f>IF(AZ265=1,G265,0)</f>
        <v>0</v>
      </c>
      <c r="BB265" s="131">
        <f>IF(AZ265=2,G265,0)</f>
        <v>0</v>
      </c>
      <c r="BC265" s="131">
        <f>IF(AZ265=3,G265,0)</f>
        <v>0</v>
      </c>
      <c r="BD265" s="131">
        <f>IF(AZ265=4,G265,0)</f>
        <v>0</v>
      </c>
      <c r="BE265" s="131">
        <f>IF(AZ265=5,G265,0)</f>
        <v>0</v>
      </c>
      <c r="CA265" s="155">
        <v>3</v>
      </c>
      <c r="CB265" s="155">
        <v>1</v>
      </c>
    </row>
    <row r="266" spans="1:80" ht="12.45" customHeight="1" x14ac:dyDescent="0.25">
      <c r="A266" s="163"/>
      <c r="B266" s="164"/>
      <c r="C266" s="218" t="s">
        <v>328</v>
      </c>
      <c r="D266" s="218"/>
      <c r="E266" s="166">
        <v>126.7056</v>
      </c>
      <c r="F266" s="167"/>
      <c r="G266" s="168"/>
      <c r="H266" s="169"/>
      <c r="I266" s="170"/>
      <c r="M266" s="165" t="s">
        <v>328</v>
      </c>
      <c r="O266" s="155"/>
    </row>
    <row r="267" spans="1:80" ht="12.45" customHeight="1" x14ac:dyDescent="0.25">
      <c r="A267" s="163"/>
      <c r="B267" s="164"/>
      <c r="C267" s="218" t="s">
        <v>329</v>
      </c>
      <c r="D267" s="218"/>
      <c r="E267" s="166">
        <v>64.8</v>
      </c>
      <c r="F267" s="167"/>
      <c r="G267" s="168"/>
      <c r="H267" s="169"/>
      <c r="I267" s="170"/>
      <c r="M267" s="165" t="s">
        <v>329</v>
      </c>
      <c r="O267" s="155"/>
    </row>
    <row r="268" spans="1:80" ht="12.45" customHeight="1" x14ac:dyDescent="0.25">
      <c r="A268" s="163"/>
      <c r="B268" s="164"/>
      <c r="C268" s="218" t="s">
        <v>330</v>
      </c>
      <c r="D268" s="218"/>
      <c r="E268" s="166">
        <v>30.24</v>
      </c>
      <c r="F268" s="167"/>
      <c r="G268" s="168"/>
      <c r="H268" s="169"/>
      <c r="I268" s="170"/>
      <c r="M268" s="165" t="s">
        <v>330</v>
      </c>
      <c r="O268" s="155"/>
    </row>
    <row r="269" spans="1:80" ht="12.45" customHeight="1" x14ac:dyDescent="0.25">
      <c r="A269" s="163"/>
      <c r="B269" s="164"/>
      <c r="C269" s="218" t="s">
        <v>331</v>
      </c>
      <c r="D269" s="218"/>
      <c r="E269" s="166">
        <v>0</v>
      </c>
      <c r="F269" s="167"/>
      <c r="G269" s="168"/>
      <c r="H269" s="169"/>
      <c r="I269" s="170"/>
      <c r="M269" s="165" t="s">
        <v>331</v>
      </c>
      <c r="O269" s="155"/>
    </row>
    <row r="270" spans="1:80" ht="12.45" customHeight="1" x14ac:dyDescent="0.25">
      <c r="A270" s="163"/>
      <c r="B270" s="164"/>
      <c r="C270" s="218" t="s">
        <v>332</v>
      </c>
      <c r="D270" s="218"/>
      <c r="E270" s="166">
        <v>0</v>
      </c>
      <c r="F270" s="167"/>
      <c r="G270" s="168"/>
      <c r="H270" s="169"/>
      <c r="I270" s="170"/>
      <c r="M270" s="165" t="s">
        <v>332</v>
      </c>
      <c r="O270" s="155"/>
    </row>
    <row r="271" spans="1:80" ht="12.45" customHeight="1" x14ac:dyDescent="0.25">
      <c r="A271" s="163"/>
      <c r="B271" s="164"/>
      <c r="C271" s="218" t="s">
        <v>333</v>
      </c>
      <c r="D271" s="218"/>
      <c r="E271" s="166">
        <v>0</v>
      </c>
      <c r="F271" s="167"/>
      <c r="G271" s="168"/>
      <c r="H271" s="169"/>
      <c r="I271" s="170"/>
      <c r="M271" s="165" t="s">
        <v>333</v>
      </c>
      <c r="O271" s="155"/>
    </row>
    <row r="272" spans="1:80" ht="12.45" customHeight="1" x14ac:dyDescent="0.25">
      <c r="A272" s="163"/>
      <c r="B272" s="164"/>
      <c r="C272" s="218"/>
      <c r="D272" s="218"/>
      <c r="E272" s="166">
        <v>0</v>
      </c>
      <c r="F272" s="167"/>
      <c r="G272" s="168"/>
      <c r="H272" s="169"/>
      <c r="I272" s="170"/>
      <c r="M272" s="165">
        <v>0</v>
      </c>
      <c r="O272" s="155"/>
    </row>
    <row r="273" spans="1:80" x14ac:dyDescent="0.25">
      <c r="A273" s="171"/>
      <c r="B273" s="172" t="s">
        <v>80</v>
      </c>
      <c r="C273" s="173" t="str">
        <f>CONCATENATE(B246," ",C246)</f>
        <v>8 Trubní vedení</v>
      </c>
      <c r="D273" s="174"/>
      <c r="E273" s="175"/>
      <c r="F273" s="176"/>
      <c r="G273" s="177">
        <f>SUM(G246:G272)</f>
        <v>0</v>
      </c>
      <c r="H273" s="178"/>
      <c r="I273" s="179">
        <f>SUM(I246:I272)</f>
        <v>228.35958399999686</v>
      </c>
      <c r="O273" s="155">
        <v>4</v>
      </c>
      <c r="BA273" s="180">
        <f>SUM(BA246:BA272)</f>
        <v>0</v>
      </c>
      <c r="BB273" s="180">
        <f>SUM(BB246:BB272)</f>
        <v>0</v>
      </c>
      <c r="BC273" s="180">
        <f>SUM(BC246:BC272)</f>
        <v>0</v>
      </c>
      <c r="BD273" s="180">
        <f>SUM(BD246:BD272)</f>
        <v>0</v>
      </c>
      <c r="BE273" s="180">
        <f>SUM(BE246:BE272)</f>
        <v>0</v>
      </c>
    </row>
    <row r="274" spans="1:80" ht="17.399999999999999" customHeight="1" x14ac:dyDescent="0.25">
      <c r="A274" s="147" t="s">
        <v>76</v>
      </c>
      <c r="B274" s="148" t="s">
        <v>334</v>
      </c>
      <c r="C274" s="149" t="s">
        <v>335</v>
      </c>
      <c r="D274" s="150"/>
      <c r="E274" s="151"/>
      <c r="F274" s="151"/>
      <c r="G274" s="152"/>
      <c r="H274" s="153"/>
      <c r="I274" s="154"/>
      <c r="O274" s="155">
        <v>1</v>
      </c>
    </row>
    <row r="275" spans="1:80" x14ac:dyDescent="0.25">
      <c r="A275" s="156">
        <v>55</v>
      </c>
      <c r="B275" s="157" t="s">
        <v>336</v>
      </c>
      <c r="C275" s="158" t="s">
        <v>337</v>
      </c>
      <c r="D275" s="159" t="s">
        <v>224</v>
      </c>
      <c r="E275" s="160">
        <v>6</v>
      </c>
      <c r="F275" s="160"/>
      <c r="G275" s="161">
        <f>E275*F275</f>
        <v>0</v>
      </c>
      <c r="H275" s="162">
        <v>0.24589999999989201</v>
      </c>
      <c r="I275" s="162">
        <f>E275*H275</f>
        <v>1.4753999999993521</v>
      </c>
      <c r="O275" s="155">
        <v>2</v>
      </c>
      <c r="AA275" s="131">
        <v>1</v>
      </c>
      <c r="AB275" s="131">
        <v>1</v>
      </c>
      <c r="AC275" s="131">
        <v>1</v>
      </c>
      <c r="AZ275" s="131">
        <v>1</v>
      </c>
      <c r="BA275" s="131">
        <f>IF(AZ275=1,G275,0)</f>
        <v>0</v>
      </c>
      <c r="BB275" s="131">
        <f>IF(AZ275=2,G275,0)</f>
        <v>0</v>
      </c>
      <c r="BC275" s="131">
        <f>IF(AZ275=3,G275,0)</f>
        <v>0</v>
      </c>
      <c r="BD275" s="131">
        <f>IF(AZ275=4,G275,0)</f>
        <v>0</v>
      </c>
      <c r="BE275" s="131">
        <f>IF(AZ275=5,G275,0)</f>
        <v>0</v>
      </c>
      <c r="CA275" s="155">
        <v>1</v>
      </c>
      <c r="CB275" s="155">
        <v>1</v>
      </c>
    </row>
    <row r="276" spans="1:80" x14ac:dyDescent="0.25">
      <c r="A276" s="156">
        <v>56</v>
      </c>
      <c r="B276" s="157" t="s">
        <v>338</v>
      </c>
      <c r="C276" s="158" t="s">
        <v>339</v>
      </c>
      <c r="D276" s="159" t="s">
        <v>79</v>
      </c>
      <c r="E276" s="160">
        <v>19</v>
      </c>
      <c r="F276" s="160"/>
      <c r="G276" s="161">
        <f>E276*F276</f>
        <v>0</v>
      </c>
      <c r="H276" s="162">
        <v>6.6000000000030895E-2</v>
      </c>
      <c r="I276" s="162">
        <f>E276*H276</f>
        <v>1.2540000000005871</v>
      </c>
      <c r="O276" s="155">
        <v>2</v>
      </c>
      <c r="AA276" s="131">
        <v>1</v>
      </c>
      <c r="AB276" s="131">
        <v>1</v>
      </c>
      <c r="AC276" s="131">
        <v>1</v>
      </c>
      <c r="AZ276" s="131">
        <v>1</v>
      </c>
      <c r="BA276" s="131">
        <f>IF(AZ276=1,G276,0)</f>
        <v>0</v>
      </c>
      <c r="BB276" s="131">
        <f>IF(AZ276=2,G276,0)</f>
        <v>0</v>
      </c>
      <c r="BC276" s="131">
        <f>IF(AZ276=3,G276,0)</f>
        <v>0</v>
      </c>
      <c r="BD276" s="131">
        <f>IF(AZ276=4,G276,0)</f>
        <v>0</v>
      </c>
      <c r="BE276" s="131">
        <f>IF(AZ276=5,G276,0)</f>
        <v>0</v>
      </c>
      <c r="CA276" s="155">
        <v>1</v>
      </c>
      <c r="CB276" s="155">
        <v>1</v>
      </c>
    </row>
    <row r="277" spans="1:80" ht="12.45" customHeight="1" x14ac:dyDescent="0.25">
      <c r="A277" s="163"/>
      <c r="B277" s="164"/>
      <c r="C277" s="218" t="s">
        <v>340</v>
      </c>
      <c r="D277" s="218"/>
      <c r="E277" s="166">
        <v>19</v>
      </c>
      <c r="F277" s="167"/>
      <c r="G277" s="168"/>
      <c r="H277" s="169"/>
      <c r="I277" s="170"/>
      <c r="M277" s="165" t="s">
        <v>340</v>
      </c>
      <c r="O277" s="155"/>
    </row>
    <row r="278" spans="1:80" ht="12.45" customHeight="1" x14ac:dyDescent="0.25">
      <c r="A278" s="163"/>
      <c r="B278" s="164"/>
      <c r="C278" s="218"/>
      <c r="D278" s="218"/>
      <c r="E278" s="166">
        <v>0</v>
      </c>
      <c r="F278" s="167"/>
      <c r="G278" s="168"/>
      <c r="H278" s="169"/>
      <c r="I278" s="170"/>
      <c r="M278" s="165">
        <v>0</v>
      </c>
      <c r="O278" s="155"/>
    </row>
    <row r="279" spans="1:80" x14ac:dyDescent="0.25">
      <c r="A279" s="156">
        <v>57</v>
      </c>
      <c r="B279" s="157" t="s">
        <v>341</v>
      </c>
      <c r="C279" s="158" t="s">
        <v>342</v>
      </c>
      <c r="D279" s="159" t="s">
        <v>79</v>
      </c>
      <c r="E279" s="160">
        <v>1</v>
      </c>
      <c r="F279" s="160"/>
      <c r="G279" s="161">
        <f>E279*F279</f>
        <v>0</v>
      </c>
      <c r="H279" s="162">
        <v>0.12699999999995301</v>
      </c>
      <c r="I279" s="162">
        <f>E279*H279</f>
        <v>0.12699999999995301</v>
      </c>
      <c r="O279" s="155">
        <v>2</v>
      </c>
      <c r="AA279" s="131">
        <v>1</v>
      </c>
      <c r="AB279" s="131">
        <v>1</v>
      </c>
      <c r="AC279" s="131">
        <v>1</v>
      </c>
      <c r="AZ279" s="131">
        <v>1</v>
      </c>
      <c r="BA279" s="131">
        <f>IF(AZ279=1,G279,0)</f>
        <v>0</v>
      </c>
      <c r="BB279" s="131">
        <f>IF(AZ279=2,G279,0)</f>
        <v>0</v>
      </c>
      <c r="BC279" s="131">
        <f>IF(AZ279=3,G279,0)</f>
        <v>0</v>
      </c>
      <c r="BD279" s="131">
        <f>IF(AZ279=4,G279,0)</f>
        <v>0</v>
      </c>
      <c r="BE279" s="131">
        <f>IF(AZ279=5,G279,0)</f>
        <v>0</v>
      </c>
      <c r="CA279" s="155">
        <v>1</v>
      </c>
      <c r="CB279" s="155">
        <v>1</v>
      </c>
    </row>
    <row r="280" spans="1:80" ht="12.45" customHeight="1" x14ac:dyDescent="0.25">
      <c r="A280" s="163"/>
      <c r="B280" s="164"/>
      <c r="C280" s="218" t="s">
        <v>343</v>
      </c>
      <c r="D280" s="218"/>
      <c r="E280" s="166">
        <v>1</v>
      </c>
      <c r="F280" s="167"/>
      <c r="G280" s="168"/>
      <c r="H280" s="169"/>
      <c r="I280" s="170"/>
      <c r="M280" s="165" t="s">
        <v>343</v>
      </c>
      <c r="O280" s="155"/>
    </row>
    <row r="281" spans="1:80" ht="12.45" customHeight="1" x14ac:dyDescent="0.25">
      <c r="A281" s="163"/>
      <c r="B281" s="164"/>
      <c r="C281" s="218"/>
      <c r="D281" s="218"/>
      <c r="E281" s="166">
        <v>0</v>
      </c>
      <c r="F281" s="167"/>
      <c r="G281" s="168"/>
      <c r="H281" s="169"/>
      <c r="I281" s="170"/>
      <c r="M281" s="165">
        <v>0</v>
      </c>
      <c r="O281" s="155"/>
    </row>
    <row r="282" spans="1:80" x14ac:dyDescent="0.25">
      <c r="A282" s="156">
        <v>58</v>
      </c>
      <c r="B282" s="157" t="s">
        <v>344</v>
      </c>
      <c r="C282" s="158" t="s">
        <v>345</v>
      </c>
      <c r="D282" s="159" t="s">
        <v>346</v>
      </c>
      <c r="E282" s="160">
        <v>266</v>
      </c>
      <c r="F282" s="160"/>
      <c r="G282" s="161">
        <f>E282*F282</f>
        <v>0</v>
      </c>
      <c r="H282" s="162">
        <v>0</v>
      </c>
      <c r="I282" s="162">
        <f>E282*H282</f>
        <v>0</v>
      </c>
      <c r="O282" s="155">
        <v>2</v>
      </c>
      <c r="AA282" s="131">
        <v>1</v>
      </c>
      <c r="AB282" s="131">
        <v>1</v>
      </c>
      <c r="AC282" s="131">
        <v>1</v>
      </c>
      <c r="AZ282" s="131">
        <v>1</v>
      </c>
      <c r="BA282" s="131">
        <f>IF(AZ282=1,G282,0)</f>
        <v>0</v>
      </c>
      <c r="BB282" s="131">
        <f>IF(AZ282=2,G282,0)</f>
        <v>0</v>
      </c>
      <c r="BC282" s="131">
        <f>IF(AZ282=3,G282,0)</f>
        <v>0</v>
      </c>
      <c r="BD282" s="131">
        <f>IF(AZ282=4,G282,0)</f>
        <v>0</v>
      </c>
      <c r="BE282" s="131">
        <f>IF(AZ282=5,G282,0)</f>
        <v>0</v>
      </c>
      <c r="CA282" s="155">
        <v>1</v>
      </c>
      <c r="CB282" s="155">
        <v>1</v>
      </c>
    </row>
    <row r="283" spans="1:80" ht="12.45" customHeight="1" x14ac:dyDescent="0.25">
      <c r="A283" s="163"/>
      <c r="B283" s="164"/>
      <c r="C283" s="218" t="s">
        <v>347</v>
      </c>
      <c r="D283" s="218"/>
      <c r="E283" s="166">
        <v>266</v>
      </c>
      <c r="F283" s="167"/>
      <c r="G283" s="168"/>
      <c r="H283" s="169"/>
      <c r="I283" s="170"/>
      <c r="M283" s="165" t="s">
        <v>347</v>
      </c>
      <c r="O283" s="155"/>
    </row>
    <row r="284" spans="1:80" ht="12.45" customHeight="1" x14ac:dyDescent="0.25">
      <c r="A284" s="163"/>
      <c r="B284" s="164"/>
      <c r="C284" s="218"/>
      <c r="D284" s="218"/>
      <c r="E284" s="166">
        <v>0</v>
      </c>
      <c r="F284" s="167"/>
      <c r="G284" s="168"/>
      <c r="H284" s="169"/>
      <c r="I284" s="170"/>
      <c r="M284" s="165">
        <v>0</v>
      </c>
      <c r="O284" s="155"/>
    </row>
    <row r="285" spans="1:80" x14ac:dyDescent="0.25">
      <c r="A285" s="156">
        <v>59</v>
      </c>
      <c r="B285" s="157" t="s">
        <v>348</v>
      </c>
      <c r="C285" s="158" t="s">
        <v>349</v>
      </c>
      <c r="D285" s="159" t="s">
        <v>346</v>
      </c>
      <c r="E285" s="160">
        <v>300</v>
      </c>
      <c r="F285" s="160"/>
      <c r="G285" s="161">
        <f>E285*F285</f>
        <v>0</v>
      </c>
      <c r="H285" s="162">
        <v>0</v>
      </c>
      <c r="I285" s="162">
        <f>E285*H285</f>
        <v>0</v>
      </c>
      <c r="O285" s="155">
        <v>2</v>
      </c>
      <c r="AA285" s="131">
        <v>1</v>
      </c>
      <c r="AB285" s="131">
        <v>1</v>
      </c>
      <c r="AC285" s="131">
        <v>1</v>
      </c>
      <c r="AZ285" s="131">
        <v>1</v>
      </c>
      <c r="BA285" s="131">
        <f>IF(AZ285=1,G285,0)</f>
        <v>0</v>
      </c>
      <c r="BB285" s="131">
        <f>IF(AZ285=2,G285,0)</f>
        <v>0</v>
      </c>
      <c r="BC285" s="131">
        <f>IF(AZ285=3,G285,0)</f>
        <v>0</v>
      </c>
      <c r="BD285" s="131">
        <f>IF(AZ285=4,G285,0)</f>
        <v>0</v>
      </c>
      <c r="BE285" s="131">
        <f>IF(AZ285=5,G285,0)</f>
        <v>0</v>
      </c>
      <c r="CA285" s="155">
        <v>1</v>
      </c>
      <c r="CB285" s="155">
        <v>1</v>
      </c>
    </row>
    <row r="286" spans="1:80" ht="12.45" customHeight="1" x14ac:dyDescent="0.25">
      <c r="A286" s="163"/>
      <c r="B286" s="164"/>
      <c r="C286" s="218" t="s">
        <v>350</v>
      </c>
      <c r="D286" s="218"/>
      <c r="E286" s="166">
        <v>300</v>
      </c>
      <c r="F286" s="167"/>
      <c r="G286" s="168"/>
      <c r="H286" s="169"/>
      <c r="I286" s="170"/>
      <c r="M286" s="165" t="s">
        <v>350</v>
      </c>
      <c r="O286" s="155"/>
    </row>
    <row r="287" spans="1:80" ht="12.45" customHeight="1" x14ac:dyDescent="0.25">
      <c r="A287" s="163"/>
      <c r="B287" s="164"/>
      <c r="C287" s="218"/>
      <c r="D287" s="218"/>
      <c r="E287" s="166">
        <v>0</v>
      </c>
      <c r="F287" s="167"/>
      <c r="G287" s="168"/>
      <c r="H287" s="169"/>
      <c r="I287" s="170"/>
      <c r="M287" s="165">
        <v>0</v>
      </c>
      <c r="O287" s="155"/>
    </row>
    <row r="288" spans="1:80" x14ac:dyDescent="0.25">
      <c r="A288" s="156">
        <v>60</v>
      </c>
      <c r="B288" s="157" t="s">
        <v>351</v>
      </c>
      <c r="C288" s="158" t="s">
        <v>352</v>
      </c>
      <c r="D288" s="159" t="s">
        <v>79</v>
      </c>
      <c r="E288" s="160">
        <v>19</v>
      </c>
      <c r="F288" s="160"/>
      <c r="G288" s="161">
        <f>E288*F288</f>
        <v>0</v>
      </c>
      <c r="H288" s="162">
        <v>0</v>
      </c>
      <c r="I288" s="162">
        <f>E288*H288</f>
        <v>0</v>
      </c>
      <c r="O288" s="155">
        <v>2</v>
      </c>
      <c r="AA288" s="131">
        <v>1</v>
      </c>
      <c r="AB288" s="131">
        <v>1</v>
      </c>
      <c r="AC288" s="131">
        <v>1</v>
      </c>
      <c r="AZ288" s="131">
        <v>1</v>
      </c>
      <c r="BA288" s="131">
        <f>IF(AZ288=1,G288,0)</f>
        <v>0</v>
      </c>
      <c r="BB288" s="131">
        <f>IF(AZ288=2,G288,0)</f>
        <v>0</v>
      </c>
      <c r="BC288" s="131">
        <f>IF(AZ288=3,G288,0)</f>
        <v>0</v>
      </c>
      <c r="BD288" s="131">
        <f>IF(AZ288=4,G288,0)</f>
        <v>0</v>
      </c>
      <c r="BE288" s="131">
        <f>IF(AZ288=5,G288,0)</f>
        <v>0</v>
      </c>
      <c r="CA288" s="155">
        <v>1</v>
      </c>
      <c r="CB288" s="155">
        <v>1</v>
      </c>
    </row>
    <row r="289" spans="1:80" ht="12.45" customHeight="1" x14ac:dyDescent="0.25">
      <c r="A289" s="163"/>
      <c r="B289" s="164"/>
      <c r="C289" s="218" t="s">
        <v>340</v>
      </c>
      <c r="D289" s="218"/>
      <c r="E289" s="166">
        <v>19</v>
      </c>
      <c r="F289" s="167"/>
      <c r="G289" s="168"/>
      <c r="H289" s="169"/>
      <c r="I289" s="170"/>
      <c r="M289" s="165" t="s">
        <v>340</v>
      </c>
      <c r="O289" s="155"/>
    </row>
    <row r="290" spans="1:80" ht="12.45" customHeight="1" x14ac:dyDescent="0.25">
      <c r="A290" s="163"/>
      <c r="B290" s="164"/>
      <c r="C290" s="218"/>
      <c r="D290" s="218"/>
      <c r="E290" s="166">
        <v>0</v>
      </c>
      <c r="F290" s="167"/>
      <c r="G290" s="168"/>
      <c r="H290" s="169"/>
      <c r="I290" s="170"/>
      <c r="M290" s="165">
        <v>0</v>
      </c>
      <c r="O290" s="155"/>
    </row>
    <row r="291" spans="1:80" x14ac:dyDescent="0.25">
      <c r="A291" s="156">
        <v>61</v>
      </c>
      <c r="B291" s="157" t="s">
        <v>353</v>
      </c>
      <c r="C291" s="158" t="s">
        <v>354</v>
      </c>
      <c r="D291" s="159" t="s">
        <v>79</v>
      </c>
      <c r="E291" s="160">
        <v>1</v>
      </c>
      <c r="F291" s="160"/>
      <c r="G291" s="161">
        <f>E291*F291</f>
        <v>0</v>
      </c>
      <c r="H291" s="162">
        <v>0</v>
      </c>
      <c r="I291" s="162">
        <f>E291*H291</f>
        <v>0</v>
      </c>
      <c r="O291" s="155">
        <v>2</v>
      </c>
      <c r="AA291" s="131">
        <v>1</v>
      </c>
      <c r="AB291" s="131">
        <v>1</v>
      </c>
      <c r="AC291" s="131">
        <v>1</v>
      </c>
      <c r="AZ291" s="131">
        <v>1</v>
      </c>
      <c r="BA291" s="131">
        <f>IF(AZ291=1,G291,0)</f>
        <v>0</v>
      </c>
      <c r="BB291" s="131">
        <f>IF(AZ291=2,G291,0)</f>
        <v>0</v>
      </c>
      <c r="BC291" s="131">
        <f>IF(AZ291=3,G291,0)</f>
        <v>0</v>
      </c>
      <c r="BD291" s="131">
        <f>IF(AZ291=4,G291,0)</f>
        <v>0</v>
      </c>
      <c r="BE291" s="131">
        <f>IF(AZ291=5,G291,0)</f>
        <v>0</v>
      </c>
      <c r="CA291" s="155">
        <v>1</v>
      </c>
      <c r="CB291" s="155">
        <v>1</v>
      </c>
    </row>
    <row r="292" spans="1:80" ht="12.45" customHeight="1" x14ac:dyDescent="0.25">
      <c r="A292" s="163"/>
      <c r="B292" s="164"/>
      <c r="C292" s="218" t="s">
        <v>343</v>
      </c>
      <c r="D292" s="218"/>
      <c r="E292" s="166">
        <v>1</v>
      </c>
      <c r="F292" s="167"/>
      <c r="G292" s="168"/>
      <c r="H292" s="169"/>
      <c r="I292" s="170"/>
      <c r="M292" s="165" t="s">
        <v>343</v>
      </c>
      <c r="O292" s="155"/>
    </row>
    <row r="293" spans="1:80" ht="12.45" customHeight="1" x14ac:dyDescent="0.25">
      <c r="A293" s="163"/>
      <c r="B293" s="164"/>
      <c r="C293" s="218"/>
      <c r="D293" s="218"/>
      <c r="E293" s="166">
        <v>0</v>
      </c>
      <c r="F293" s="167"/>
      <c r="G293" s="168"/>
      <c r="H293" s="169"/>
      <c r="I293" s="170"/>
      <c r="M293" s="165">
        <v>0</v>
      </c>
      <c r="O293" s="155"/>
    </row>
    <row r="294" spans="1:80" x14ac:dyDescent="0.25">
      <c r="A294" s="156">
        <v>62</v>
      </c>
      <c r="B294" s="157" t="s">
        <v>355</v>
      </c>
      <c r="C294" s="158" t="s">
        <v>356</v>
      </c>
      <c r="D294" s="159" t="s">
        <v>94</v>
      </c>
      <c r="E294" s="160">
        <v>94.564499999999995</v>
      </c>
      <c r="F294" s="160"/>
      <c r="G294" s="161">
        <f>E294*F294</f>
        <v>0</v>
      </c>
      <c r="H294" s="162">
        <v>2.2563399999999101</v>
      </c>
      <c r="I294" s="162">
        <f>E294*H294</f>
        <v>213.36966392999148</v>
      </c>
      <c r="O294" s="155">
        <v>2</v>
      </c>
      <c r="AA294" s="131">
        <v>1</v>
      </c>
      <c r="AB294" s="131">
        <v>1</v>
      </c>
      <c r="AC294" s="131">
        <v>1</v>
      </c>
      <c r="AZ294" s="131">
        <v>1</v>
      </c>
      <c r="BA294" s="131">
        <f>IF(AZ294=1,G294,0)</f>
        <v>0</v>
      </c>
      <c r="BB294" s="131">
        <f>IF(AZ294=2,G294,0)</f>
        <v>0</v>
      </c>
      <c r="BC294" s="131">
        <f>IF(AZ294=3,G294,0)</f>
        <v>0</v>
      </c>
      <c r="BD294" s="131">
        <f>IF(AZ294=4,G294,0)</f>
        <v>0</v>
      </c>
      <c r="BE294" s="131">
        <f>IF(AZ294=5,G294,0)</f>
        <v>0</v>
      </c>
      <c r="CA294" s="155">
        <v>1</v>
      </c>
      <c r="CB294" s="155">
        <v>1</v>
      </c>
    </row>
    <row r="295" spans="1:80" ht="12.45" customHeight="1" x14ac:dyDescent="0.25">
      <c r="A295" s="163"/>
      <c r="B295" s="164"/>
      <c r="C295" s="218" t="s">
        <v>227</v>
      </c>
      <c r="D295" s="218"/>
      <c r="E295" s="166">
        <v>0</v>
      </c>
      <c r="F295" s="167"/>
      <c r="G295" s="168"/>
      <c r="H295" s="169"/>
      <c r="I295" s="170"/>
      <c r="M295" s="165" t="s">
        <v>227</v>
      </c>
      <c r="O295" s="155"/>
    </row>
    <row r="296" spans="1:80" ht="12.45" customHeight="1" x14ac:dyDescent="0.25">
      <c r="A296" s="163"/>
      <c r="B296" s="164"/>
      <c r="C296" s="218" t="s">
        <v>357</v>
      </c>
      <c r="D296" s="218"/>
      <c r="E296" s="166">
        <v>11.1563</v>
      </c>
      <c r="F296" s="167"/>
      <c r="G296" s="168"/>
      <c r="H296" s="169"/>
      <c r="I296" s="170"/>
      <c r="M296" s="165" t="s">
        <v>357</v>
      </c>
      <c r="O296" s="155"/>
    </row>
    <row r="297" spans="1:80" ht="12.45" customHeight="1" x14ac:dyDescent="0.25">
      <c r="A297" s="163"/>
      <c r="B297" s="164"/>
      <c r="C297" s="218" t="s">
        <v>358</v>
      </c>
      <c r="D297" s="218"/>
      <c r="E297" s="166">
        <v>12.537000000000001</v>
      </c>
      <c r="F297" s="167"/>
      <c r="G297" s="168"/>
      <c r="H297" s="169"/>
      <c r="I297" s="170"/>
      <c r="M297" s="165" t="s">
        <v>358</v>
      </c>
      <c r="O297" s="155"/>
    </row>
    <row r="298" spans="1:80" ht="12.45" customHeight="1" x14ac:dyDescent="0.25">
      <c r="A298" s="163"/>
      <c r="B298" s="164"/>
      <c r="C298" s="218" t="s">
        <v>359</v>
      </c>
      <c r="D298" s="218"/>
      <c r="E298" s="166">
        <v>7.3674999999999997</v>
      </c>
      <c r="F298" s="167"/>
      <c r="G298" s="168"/>
      <c r="H298" s="169"/>
      <c r="I298" s="170"/>
      <c r="M298" s="165" t="s">
        <v>359</v>
      </c>
      <c r="O298" s="155"/>
    </row>
    <row r="299" spans="1:80" ht="12.45" customHeight="1" x14ac:dyDescent="0.25">
      <c r="A299" s="163"/>
      <c r="B299" s="164"/>
      <c r="C299" s="218" t="s">
        <v>360</v>
      </c>
      <c r="D299" s="218"/>
      <c r="E299" s="166">
        <v>1.0062</v>
      </c>
      <c r="F299" s="167"/>
      <c r="G299" s="168"/>
      <c r="H299" s="169"/>
      <c r="I299" s="170"/>
      <c r="M299" s="165" t="s">
        <v>360</v>
      </c>
      <c r="O299" s="155"/>
    </row>
    <row r="300" spans="1:80" ht="12.45" customHeight="1" x14ac:dyDescent="0.25">
      <c r="A300" s="163"/>
      <c r="B300" s="164"/>
      <c r="C300" s="218" t="s">
        <v>361</v>
      </c>
      <c r="D300" s="218"/>
      <c r="E300" s="166">
        <v>0.4113</v>
      </c>
      <c r="F300" s="167"/>
      <c r="G300" s="168"/>
      <c r="H300" s="169"/>
      <c r="I300" s="170"/>
      <c r="M300" s="165" t="s">
        <v>361</v>
      </c>
      <c r="O300" s="155"/>
    </row>
    <row r="301" spans="1:80" ht="12.45" customHeight="1" x14ac:dyDescent="0.25">
      <c r="A301" s="163"/>
      <c r="B301" s="164"/>
      <c r="C301" s="218" t="s">
        <v>362</v>
      </c>
      <c r="D301" s="218"/>
      <c r="E301" s="166">
        <v>0.49869999999999998</v>
      </c>
      <c r="F301" s="167"/>
      <c r="G301" s="168"/>
      <c r="H301" s="169"/>
      <c r="I301" s="170"/>
      <c r="M301" s="165" t="s">
        <v>362</v>
      </c>
      <c r="O301" s="155"/>
    </row>
    <row r="302" spans="1:80" ht="12.45" customHeight="1" x14ac:dyDescent="0.25">
      <c r="A302" s="163"/>
      <c r="B302" s="164"/>
      <c r="C302" s="218" t="s">
        <v>363</v>
      </c>
      <c r="D302" s="218"/>
      <c r="E302" s="166">
        <v>8.7499999999999994E-2</v>
      </c>
      <c r="F302" s="167"/>
      <c r="G302" s="168"/>
      <c r="H302" s="169"/>
      <c r="I302" s="170"/>
      <c r="M302" s="165" t="s">
        <v>363</v>
      </c>
      <c r="O302" s="155"/>
    </row>
    <row r="303" spans="1:80" ht="12.45" customHeight="1" x14ac:dyDescent="0.25">
      <c r="A303" s="163"/>
      <c r="B303" s="164"/>
      <c r="C303" s="218" t="s">
        <v>364</v>
      </c>
      <c r="D303" s="218"/>
      <c r="E303" s="166">
        <v>40.799999999999997</v>
      </c>
      <c r="F303" s="167"/>
      <c r="G303" s="168"/>
      <c r="H303" s="169"/>
      <c r="I303" s="170"/>
      <c r="M303" s="165" t="s">
        <v>364</v>
      </c>
      <c r="O303" s="155"/>
    </row>
    <row r="304" spans="1:80" ht="12.45" customHeight="1" x14ac:dyDescent="0.25">
      <c r="A304" s="163"/>
      <c r="B304" s="164"/>
      <c r="C304" s="218" t="s">
        <v>365</v>
      </c>
      <c r="D304" s="218"/>
      <c r="E304" s="166">
        <v>20.7</v>
      </c>
      <c r="F304" s="167"/>
      <c r="G304" s="168"/>
      <c r="H304" s="169"/>
      <c r="I304" s="170"/>
      <c r="M304" s="165" t="s">
        <v>365</v>
      </c>
      <c r="O304" s="155"/>
    </row>
    <row r="305" spans="1:80" ht="12.45" customHeight="1" x14ac:dyDescent="0.25">
      <c r="A305" s="163"/>
      <c r="B305" s="164"/>
      <c r="C305" s="218"/>
      <c r="D305" s="218"/>
      <c r="E305" s="166">
        <v>0</v>
      </c>
      <c r="F305" s="167"/>
      <c r="G305" s="168"/>
      <c r="H305" s="169"/>
      <c r="I305" s="170"/>
      <c r="M305" s="165">
        <v>0</v>
      </c>
      <c r="O305" s="155"/>
    </row>
    <row r="306" spans="1:80" ht="20.399999999999999" x14ac:dyDescent="0.25">
      <c r="A306" s="156">
        <v>63</v>
      </c>
      <c r="B306" s="157" t="s">
        <v>366</v>
      </c>
      <c r="C306" s="158" t="s">
        <v>367</v>
      </c>
      <c r="D306" s="159" t="s">
        <v>89</v>
      </c>
      <c r="E306" s="160">
        <v>9</v>
      </c>
      <c r="F306" s="160"/>
      <c r="G306" s="161">
        <f>E306*F306</f>
        <v>0</v>
      </c>
      <c r="H306" s="162">
        <v>0.241400000000112</v>
      </c>
      <c r="I306" s="162">
        <f>E306*H306</f>
        <v>2.1726000000010082</v>
      </c>
      <c r="O306" s="155">
        <v>2</v>
      </c>
      <c r="AA306" s="131">
        <v>1</v>
      </c>
      <c r="AB306" s="131">
        <v>1</v>
      </c>
      <c r="AC306" s="131">
        <v>1</v>
      </c>
      <c r="AZ306" s="131">
        <v>1</v>
      </c>
      <c r="BA306" s="131">
        <f>IF(AZ306=1,G306,0)</f>
        <v>0</v>
      </c>
      <c r="BB306" s="131">
        <f>IF(AZ306=2,G306,0)</f>
        <v>0</v>
      </c>
      <c r="BC306" s="131">
        <f>IF(AZ306=3,G306,0)</f>
        <v>0</v>
      </c>
      <c r="BD306" s="131">
        <f>IF(AZ306=4,G306,0)</f>
        <v>0</v>
      </c>
      <c r="BE306" s="131">
        <f>IF(AZ306=5,G306,0)</f>
        <v>0</v>
      </c>
      <c r="CA306" s="155">
        <v>1</v>
      </c>
      <c r="CB306" s="155">
        <v>1</v>
      </c>
    </row>
    <row r="307" spans="1:80" ht="12.45" customHeight="1" x14ac:dyDescent="0.25">
      <c r="A307" s="163"/>
      <c r="B307" s="164"/>
      <c r="C307" s="218" t="s">
        <v>368</v>
      </c>
      <c r="D307" s="218"/>
      <c r="E307" s="166">
        <v>9</v>
      </c>
      <c r="F307" s="167"/>
      <c r="G307" s="168"/>
      <c r="H307" s="169"/>
      <c r="I307" s="170"/>
      <c r="M307" s="165" t="s">
        <v>368</v>
      </c>
      <c r="O307" s="155"/>
    </row>
    <row r="308" spans="1:80" ht="12.45" customHeight="1" x14ac:dyDescent="0.25">
      <c r="A308" s="163"/>
      <c r="B308" s="164"/>
      <c r="C308" s="218"/>
      <c r="D308" s="218"/>
      <c r="E308" s="166">
        <v>0</v>
      </c>
      <c r="F308" s="167"/>
      <c r="G308" s="168"/>
      <c r="H308" s="169"/>
      <c r="I308" s="170"/>
      <c r="M308" s="165">
        <v>0</v>
      </c>
      <c r="O308" s="155"/>
    </row>
    <row r="309" spans="1:80" x14ac:dyDescent="0.25">
      <c r="A309" s="156">
        <v>64</v>
      </c>
      <c r="B309" s="157" t="s">
        <v>369</v>
      </c>
      <c r="C309" s="158" t="s">
        <v>370</v>
      </c>
      <c r="D309" s="159" t="s">
        <v>89</v>
      </c>
      <c r="E309" s="160">
        <v>223</v>
      </c>
      <c r="F309" s="160"/>
      <c r="G309" s="161">
        <f>E309*F309</f>
        <v>0</v>
      </c>
      <c r="H309" s="162">
        <v>0.13611999999989199</v>
      </c>
      <c r="I309" s="162">
        <f>E309*H309</f>
        <v>30.354759999975915</v>
      </c>
      <c r="O309" s="155">
        <v>2</v>
      </c>
      <c r="AA309" s="131">
        <v>1</v>
      </c>
      <c r="AB309" s="131">
        <v>1</v>
      </c>
      <c r="AC309" s="131">
        <v>1</v>
      </c>
      <c r="AZ309" s="131">
        <v>1</v>
      </c>
      <c r="BA309" s="131">
        <f>IF(AZ309=1,G309,0)</f>
        <v>0</v>
      </c>
      <c r="BB309" s="131">
        <f>IF(AZ309=2,G309,0)</f>
        <v>0</v>
      </c>
      <c r="BC309" s="131">
        <f>IF(AZ309=3,G309,0)</f>
        <v>0</v>
      </c>
      <c r="BD309" s="131">
        <f>IF(AZ309=4,G309,0)</f>
        <v>0</v>
      </c>
      <c r="BE309" s="131">
        <f>IF(AZ309=5,G309,0)</f>
        <v>0</v>
      </c>
      <c r="CA309" s="155">
        <v>1</v>
      </c>
      <c r="CB309" s="155">
        <v>1</v>
      </c>
    </row>
    <row r="310" spans="1:80" ht="12.45" customHeight="1" x14ac:dyDescent="0.25">
      <c r="A310" s="163"/>
      <c r="B310" s="164"/>
      <c r="C310" s="218" t="s">
        <v>371</v>
      </c>
      <c r="D310" s="218"/>
      <c r="E310" s="166">
        <v>110</v>
      </c>
      <c r="F310" s="167"/>
      <c r="G310" s="168"/>
      <c r="H310" s="169"/>
      <c r="I310" s="170"/>
      <c r="M310" s="165" t="s">
        <v>371</v>
      </c>
      <c r="O310" s="155"/>
    </row>
    <row r="311" spans="1:80" ht="12.45" customHeight="1" x14ac:dyDescent="0.25">
      <c r="A311" s="163"/>
      <c r="B311" s="164"/>
      <c r="C311" s="218" t="s">
        <v>372</v>
      </c>
      <c r="D311" s="218"/>
      <c r="E311" s="166">
        <v>91</v>
      </c>
      <c r="F311" s="167"/>
      <c r="G311" s="168"/>
      <c r="H311" s="169"/>
      <c r="I311" s="170"/>
      <c r="M311" s="165" t="s">
        <v>372</v>
      </c>
      <c r="O311" s="155"/>
    </row>
    <row r="312" spans="1:80" ht="12.45" customHeight="1" x14ac:dyDescent="0.25">
      <c r="A312" s="163"/>
      <c r="B312" s="164"/>
      <c r="C312" s="218" t="s">
        <v>373</v>
      </c>
      <c r="D312" s="218"/>
      <c r="E312" s="166">
        <v>22</v>
      </c>
      <c r="F312" s="167"/>
      <c r="G312" s="168"/>
      <c r="H312" s="169"/>
      <c r="I312" s="170"/>
      <c r="M312" s="165" t="s">
        <v>373</v>
      </c>
      <c r="O312" s="155"/>
    </row>
    <row r="313" spans="1:80" ht="12.45" customHeight="1" x14ac:dyDescent="0.25">
      <c r="A313" s="163"/>
      <c r="B313" s="164"/>
      <c r="C313" s="218"/>
      <c r="D313" s="218"/>
      <c r="E313" s="166">
        <v>0</v>
      </c>
      <c r="F313" s="167"/>
      <c r="G313" s="168"/>
      <c r="H313" s="169"/>
      <c r="I313" s="170"/>
      <c r="M313" s="165">
        <v>0</v>
      </c>
      <c r="O313" s="155"/>
    </row>
    <row r="314" spans="1:80" x14ac:dyDescent="0.25">
      <c r="A314" s="156">
        <v>65</v>
      </c>
      <c r="B314" s="157" t="s">
        <v>374</v>
      </c>
      <c r="C314" s="158" t="s">
        <v>375</v>
      </c>
      <c r="D314" s="159" t="s">
        <v>89</v>
      </c>
      <c r="E314" s="160">
        <v>480</v>
      </c>
      <c r="F314" s="160"/>
      <c r="G314" s="161">
        <f>E314*F314</f>
        <v>0</v>
      </c>
      <c r="H314" s="162">
        <v>9.9999999999961197E-6</v>
      </c>
      <c r="I314" s="162">
        <f>E314*H314</f>
        <v>4.7999999999981374E-3</v>
      </c>
      <c r="O314" s="155">
        <v>2</v>
      </c>
      <c r="AA314" s="131">
        <v>1</v>
      </c>
      <c r="AB314" s="131">
        <v>1</v>
      </c>
      <c r="AC314" s="131">
        <v>1</v>
      </c>
      <c r="AZ314" s="131">
        <v>1</v>
      </c>
      <c r="BA314" s="131">
        <f>IF(AZ314=1,G314,0)</f>
        <v>0</v>
      </c>
      <c r="BB314" s="131">
        <f>IF(AZ314=2,G314,0)</f>
        <v>0</v>
      </c>
      <c r="BC314" s="131">
        <f>IF(AZ314=3,G314,0)</f>
        <v>0</v>
      </c>
      <c r="BD314" s="131">
        <f>IF(AZ314=4,G314,0)</f>
        <v>0</v>
      </c>
      <c r="BE314" s="131">
        <f>IF(AZ314=5,G314,0)</f>
        <v>0</v>
      </c>
      <c r="CA314" s="155">
        <v>1</v>
      </c>
      <c r="CB314" s="155">
        <v>1</v>
      </c>
    </row>
    <row r="315" spans="1:80" ht="12.45" customHeight="1" x14ac:dyDescent="0.25">
      <c r="A315" s="163"/>
      <c r="B315" s="164"/>
      <c r="C315" s="218" t="s">
        <v>376</v>
      </c>
      <c r="D315" s="218"/>
      <c r="E315" s="166">
        <v>480</v>
      </c>
      <c r="F315" s="167"/>
      <c r="G315" s="168"/>
      <c r="H315" s="169"/>
      <c r="I315" s="170"/>
      <c r="M315" s="165" t="s">
        <v>376</v>
      </c>
      <c r="O315" s="155"/>
    </row>
    <row r="316" spans="1:80" ht="12.45" customHeight="1" x14ac:dyDescent="0.25">
      <c r="A316" s="163"/>
      <c r="B316" s="164"/>
      <c r="C316" s="218"/>
      <c r="D316" s="218"/>
      <c r="E316" s="166">
        <v>0</v>
      </c>
      <c r="F316" s="167"/>
      <c r="G316" s="168"/>
      <c r="H316" s="169"/>
      <c r="I316" s="170"/>
      <c r="M316" s="165">
        <v>0</v>
      </c>
      <c r="O316" s="155"/>
    </row>
    <row r="317" spans="1:80" x14ac:dyDescent="0.25">
      <c r="A317" s="156">
        <v>66</v>
      </c>
      <c r="B317" s="157" t="s">
        <v>377</v>
      </c>
      <c r="C317" s="158" t="s">
        <v>378</v>
      </c>
      <c r="D317" s="159" t="s">
        <v>89</v>
      </c>
      <c r="E317" s="160">
        <v>1762</v>
      </c>
      <c r="F317" s="160"/>
      <c r="G317" s="161">
        <f>E317*F317</f>
        <v>0</v>
      </c>
      <c r="H317" s="162">
        <v>9.9999999999961197E-6</v>
      </c>
      <c r="I317" s="162">
        <f>E317*H317</f>
        <v>1.7619999999993162E-2</v>
      </c>
      <c r="O317" s="155">
        <v>2</v>
      </c>
      <c r="AA317" s="131">
        <v>1</v>
      </c>
      <c r="AB317" s="131">
        <v>1</v>
      </c>
      <c r="AC317" s="131">
        <v>1</v>
      </c>
      <c r="AZ317" s="131">
        <v>1</v>
      </c>
      <c r="BA317" s="131">
        <f>IF(AZ317=1,G317,0)</f>
        <v>0</v>
      </c>
      <c r="BB317" s="131">
        <f>IF(AZ317=2,G317,0)</f>
        <v>0</v>
      </c>
      <c r="BC317" s="131">
        <f>IF(AZ317=3,G317,0)</f>
        <v>0</v>
      </c>
      <c r="BD317" s="131">
        <f>IF(AZ317=4,G317,0)</f>
        <v>0</v>
      </c>
      <c r="BE317" s="131">
        <f>IF(AZ317=5,G317,0)</f>
        <v>0</v>
      </c>
      <c r="CA317" s="155">
        <v>1</v>
      </c>
      <c r="CB317" s="155">
        <v>1</v>
      </c>
    </row>
    <row r="318" spans="1:80" ht="12.45" customHeight="1" x14ac:dyDescent="0.25">
      <c r="A318" s="163"/>
      <c r="B318" s="164"/>
      <c r="C318" s="218" t="s">
        <v>379</v>
      </c>
      <c r="D318" s="218"/>
      <c r="E318" s="166">
        <v>1762</v>
      </c>
      <c r="F318" s="167"/>
      <c r="G318" s="168"/>
      <c r="H318" s="169"/>
      <c r="I318" s="170"/>
      <c r="M318" s="165" t="s">
        <v>379</v>
      </c>
      <c r="O318" s="155"/>
    </row>
    <row r="319" spans="1:80" ht="12.45" customHeight="1" x14ac:dyDescent="0.25">
      <c r="A319" s="163"/>
      <c r="B319" s="164"/>
      <c r="C319" s="218"/>
      <c r="D319" s="218"/>
      <c r="E319" s="166">
        <v>0</v>
      </c>
      <c r="F319" s="167"/>
      <c r="G319" s="168"/>
      <c r="H319" s="169"/>
      <c r="I319" s="170"/>
      <c r="M319" s="165">
        <v>0</v>
      </c>
      <c r="O319" s="155"/>
    </row>
    <row r="320" spans="1:80" x14ac:dyDescent="0.25">
      <c r="A320" s="156">
        <v>67</v>
      </c>
      <c r="B320" s="157" t="s">
        <v>380</v>
      </c>
      <c r="C320" s="158" t="s">
        <v>381</v>
      </c>
      <c r="D320" s="159" t="s">
        <v>89</v>
      </c>
      <c r="E320" s="160">
        <v>2242</v>
      </c>
      <c r="F320" s="160"/>
      <c r="G320" s="161">
        <f>E320*F320</f>
        <v>0</v>
      </c>
      <c r="H320" s="162">
        <v>3.7599999999997601E-3</v>
      </c>
      <c r="I320" s="162">
        <f>E320*H320</f>
        <v>8.4299199999994627</v>
      </c>
      <c r="O320" s="155">
        <v>2</v>
      </c>
      <c r="AA320" s="131">
        <v>1</v>
      </c>
      <c r="AB320" s="131">
        <v>1</v>
      </c>
      <c r="AC320" s="131">
        <v>1</v>
      </c>
      <c r="AZ320" s="131">
        <v>1</v>
      </c>
      <c r="BA320" s="131">
        <f>IF(AZ320=1,G320,0)</f>
        <v>0</v>
      </c>
      <c r="BB320" s="131">
        <f>IF(AZ320=2,G320,0)</f>
        <v>0</v>
      </c>
      <c r="BC320" s="131">
        <f>IF(AZ320=3,G320,0)</f>
        <v>0</v>
      </c>
      <c r="BD320" s="131">
        <f>IF(AZ320=4,G320,0)</f>
        <v>0</v>
      </c>
      <c r="BE320" s="131">
        <f>IF(AZ320=5,G320,0)</f>
        <v>0</v>
      </c>
      <c r="CA320" s="155">
        <v>1</v>
      </c>
      <c r="CB320" s="155">
        <v>1</v>
      </c>
    </row>
    <row r="321" spans="1:80" ht="12.45" customHeight="1" x14ac:dyDescent="0.25">
      <c r="A321" s="163"/>
      <c r="B321" s="164"/>
      <c r="C321" s="218" t="s">
        <v>382</v>
      </c>
      <c r="D321" s="218"/>
      <c r="E321" s="166">
        <v>2242</v>
      </c>
      <c r="F321" s="167"/>
      <c r="G321" s="168"/>
      <c r="H321" s="169"/>
      <c r="I321" s="170"/>
      <c r="M321" s="165" t="s">
        <v>382</v>
      </c>
      <c r="O321" s="155"/>
    </row>
    <row r="322" spans="1:80" ht="12.45" customHeight="1" x14ac:dyDescent="0.25">
      <c r="A322" s="163"/>
      <c r="B322" s="164"/>
      <c r="C322" s="218"/>
      <c r="D322" s="218"/>
      <c r="E322" s="166">
        <v>0</v>
      </c>
      <c r="F322" s="167"/>
      <c r="G322" s="168"/>
      <c r="H322" s="169"/>
      <c r="I322" s="170"/>
      <c r="M322" s="165">
        <v>0</v>
      </c>
      <c r="O322" s="155"/>
    </row>
    <row r="323" spans="1:80" x14ac:dyDescent="0.25">
      <c r="A323" s="156">
        <v>68</v>
      </c>
      <c r="B323" s="157" t="s">
        <v>383</v>
      </c>
      <c r="C323" s="158" t="s">
        <v>384</v>
      </c>
      <c r="D323" s="159" t="s">
        <v>89</v>
      </c>
      <c r="E323" s="160">
        <v>21.21</v>
      </c>
      <c r="F323" s="160"/>
      <c r="G323" s="161">
        <f>E323*F323</f>
        <v>0</v>
      </c>
      <c r="H323" s="162">
        <v>0</v>
      </c>
      <c r="I323" s="162">
        <f>E323*H323</f>
        <v>0</v>
      </c>
      <c r="O323" s="155">
        <v>2</v>
      </c>
      <c r="AA323" s="131">
        <v>1</v>
      </c>
      <c r="AB323" s="131">
        <v>1</v>
      </c>
      <c r="AC323" s="131">
        <v>1</v>
      </c>
      <c r="AZ323" s="131">
        <v>1</v>
      </c>
      <c r="BA323" s="131">
        <f>IF(AZ323=1,G323,0)</f>
        <v>0</v>
      </c>
      <c r="BB323" s="131">
        <f>IF(AZ323=2,G323,0)</f>
        <v>0</v>
      </c>
      <c r="BC323" s="131">
        <f>IF(AZ323=3,G323,0)</f>
        <v>0</v>
      </c>
      <c r="BD323" s="131">
        <f>IF(AZ323=4,G323,0)</f>
        <v>0</v>
      </c>
      <c r="BE323" s="131">
        <f>IF(AZ323=5,G323,0)</f>
        <v>0</v>
      </c>
      <c r="CA323" s="155">
        <v>1</v>
      </c>
      <c r="CB323" s="155">
        <v>1</v>
      </c>
    </row>
    <row r="324" spans="1:80" ht="12.45" customHeight="1" x14ac:dyDescent="0.25">
      <c r="A324" s="163"/>
      <c r="B324" s="164"/>
      <c r="C324" s="218" t="s">
        <v>385</v>
      </c>
      <c r="D324" s="218"/>
      <c r="E324" s="166">
        <v>15.554</v>
      </c>
      <c r="F324" s="167"/>
      <c r="G324" s="168"/>
      <c r="H324" s="169"/>
      <c r="I324" s="170"/>
      <c r="M324" s="165" t="s">
        <v>385</v>
      </c>
      <c r="O324" s="155"/>
    </row>
    <row r="325" spans="1:80" ht="12.45" customHeight="1" x14ac:dyDescent="0.25">
      <c r="A325" s="163"/>
      <c r="B325" s="164"/>
      <c r="C325" s="218" t="s">
        <v>285</v>
      </c>
      <c r="D325" s="218"/>
      <c r="E325" s="166">
        <v>5.6559999999999997</v>
      </c>
      <c r="F325" s="167"/>
      <c r="G325" s="168"/>
      <c r="H325" s="169"/>
      <c r="I325" s="170"/>
      <c r="M325" s="165" t="s">
        <v>285</v>
      </c>
      <c r="O325" s="155"/>
    </row>
    <row r="326" spans="1:80" ht="12.45" customHeight="1" x14ac:dyDescent="0.25">
      <c r="A326" s="163"/>
      <c r="B326" s="164"/>
      <c r="C326" s="218" t="s">
        <v>247</v>
      </c>
      <c r="D326" s="218"/>
      <c r="E326" s="166">
        <v>0</v>
      </c>
      <c r="F326" s="167"/>
      <c r="G326" s="168"/>
      <c r="H326" s="169"/>
      <c r="I326" s="170"/>
      <c r="M326" s="165" t="s">
        <v>247</v>
      </c>
      <c r="O326" s="155"/>
    </row>
    <row r="327" spans="1:80" ht="12.45" customHeight="1" x14ac:dyDescent="0.25">
      <c r="A327" s="163"/>
      <c r="B327" s="164"/>
      <c r="C327" s="218"/>
      <c r="D327" s="218"/>
      <c r="E327" s="166">
        <v>0</v>
      </c>
      <c r="F327" s="167"/>
      <c r="G327" s="168"/>
      <c r="H327" s="169"/>
      <c r="I327" s="170"/>
      <c r="M327" s="165">
        <v>0</v>
      </c>
      <c r="O327" s="155"/>
    </row>
    <row r="328" spans="1:80" x14ac:dyDescent="0.25">
      <c r="A328" s="156">
        <v>69</v>
      </c>
      <c r="B328" s="157" t="s">
        <v>386</v>
      </c>
      <c r="C328" s="158" t="s">
        <v>387</v>
      </c>
      <c r="D328" s="159" t="s">
        <v>86</v>
      </c>
      <c r="E328" s="160">
        <v>740</v>
      </c>
      <c r="F328" s="160"/>
      <c r="G328" s="161">
        <f>E328*F328</f>
        <v>0</v>
      </c>
      <c r="H328" s="162">
        <v>1.9999999999992199E-5</v>
      </c>
      <c r="I328" s="162">
        <f>E328*H328</f>
        <v>1.4799999999994227E-2</v>
      </c>
      <c r="O328" s="155">
        <v>2</v>
      </c>
      <c r="AA328" s="131">
        <v>1</v>
      </c>
      <c r="AB328" s="131">
        <v>1</v>
      </c>
      <c r="AC328" s="131">
        <v>1</v>
      </c>
      <c r="AZ328" s="131">
        <v>1</v>
      </c>
      <c r="BA328" s="131">
        <f>IF(AZ328=1,G328,0)</f>
        <v>0</v>
      </c>
      <c r="BB328" s="131">
        <f>IF(AZ328=2,G328,0)</f>
        <v>0</v>
      </c>
      <c r="BC328" s="131">
        <f>IF(AZ328=3,G328,0)</f>
        <v>0</v>
      </c>
      <c r="BD328" s="131">
        <f>IF(AZ328=4,G328,0)</f>
        <v>0</v>
      </c>
      <c r="BE328" s="131">
        <f>IF(AZ328=5,G328,0)</f>
        <v>0</v>
      </c>
      <c r="CA328" s="155">
        <v>1</v>
      </c>
      <c r="CB328" s="155">
        <v>1</v>
      </c>
    </row>
    <row r="329" spans="1:80" ht="12.45" customHeight="1" x14ac:dyDescent="0.25">
      <c r="A329" s="163"/>
      <c r="B329" s="164"/>
      <c r="C329" s="218" t="s">
        <v>388</v>
      </c>
      <c r="D329" s="218"/>
      <c r="E329" s="166">
        <v>740</v>
      </c>
      <c r="F329" s="167"/>
      <c r="G329" s="168"/>
      <c r="H329" s="169"/>
      <c r="I329" s="170"/>
      <c r="M329" s="165" t="s">
        <v>388</v>
      </c>
      <c r="O329" s="155"/>
    </row>
    <row r="330" spans="1:80" ht="12.45" customHeight="1" x14ac:dyDescent="0.25">
      <c r="A330" s="163"/>
      <c r="B330" s="164"/>
      <c r="C330" s="218" t="s">
        <v>227</v>
      </c>
      <c r="D330" s="218"/>
      <c r="E330" s="166">
        <v>0</v>
      </c>
      <c r="F330" s="167"/>
      <c r="G330" s="168"/>
      <c r="H330" s="169"/>
      <c r="I330" s="170"/>
      <c r="M330" s="165" t="s">
        <v>227</v>
      </c>
      <c r="O330" s="155"/>
    </row>
    <row r="331" spans="1:80" ht="12.45" customHeight="1" x14ac:dyDescent="0.25">
      <c r="A331" s="163"/>
      <c r="B331" s="164"/>
      <c r="C331" s="218"/>
      <c r="D331" s="218"/>
      <c r="E331" s="166">
        <v>0</v>
      </c>
      <c r="F331" s="167"/>
      <c r="G331" s="168"/>
      <c r="H331" s="169"/>
      <c r="I331" s="170"/>
      <c r="M331" s="165">
        <v>0</v>
      </c>
      <c r="O331" s="155"/>
    </row>
    <row r="332" spans="1:80" x14ac:dyDescent="0.25">
      <c r="A332" s="156">
        <v>70</v>
      </c>
      <c r="B332" s="157" t="s">
        <v>389</v>
      </c>
      <c r="C332" s="158" t="s">
        <v>390</v>
      </c>
      <c r="D332" s="159" t="s">
        <v>258</v>
      </c>
      <c r="E332" s="160">
        <v>6</v>
      </c>
      <c r="F332" s="160"/>
      <c r="G332" s="161">
        <f>E332*F332</f>
        <v>0</v>
      </c>
      <c r="H332" s="162">
        <v>0</v>
      </c>
      <c r="I332" s="162">
        <f>E332*H332</f>
        <v>0</v>
      </c>
      <c r="O332" s="155">
        <v>2</v>
      </c>
      <c r="AA332" s="131">
        <v>12</v>
      </c>
      <c r="AB332" s="131">
        <v>0</v>
      </c>
      <c r="AC332" s="131">
        <v>2</v>
      </c>
      <c r="AZ332" s="131">
        <v>1</v>
      </c>
      <c r="BA332" s="131">
        <f>IF(AZ332=1,G332,0)</f>
        <v>0</v>
      </c>
      <c r="BB332" s="131">
        <f>IF(AZ332=2,G332,0)</f>
        <v>0</v>
      </c>
      <c r="BC332" s="131">
        <f>IF(AZ332=3,G332,0)</f>
        <v>0</v>
      </c>
      <c r="BD332" s="131">
        <f>IF(AZ332=4,G332,0)</f>
        <v>0</v>
      </c>
      <c r="BE332" s="131">
        <f>IF(AZ332=5,G332,0)</f>
        <v>0</v>
      </c>
      <c r="CA332" s="155">
        <v>12</v>
      </c>
      <c r="CB332" s="155">
        <v>0</v>
      </c>
    </row>
    <row r="333" spans="1:80" x14ac:dyDescent="0.25">
      <c r="A333" s="156">
        <v>71</v>
      </c>
      <c r="B333" s="157" t="s">
        <v>391</v>
      </c>
      <c r="C333" s="158" t="s">
        <v>392</v>
      </c>
      <c r="D333" s="159" t="s">
        <v>224</v>
      </c>
      <c r="E333" s="160">
        <v>1</v>
      </c>
      <c r="F333" s="160"/>
      <c r="G333" s="161">
        <f>E333*F333</f>
        <v>0</v>
      </c>
      <c r="H333" s="162">
        <v>5.0999999999987696E-3</v>
      </c>
      <c r="I333" s="162">
        <f>E333*H333</f>
        <v>5.0999999999987696E-3</v>
      </c>
      <c r="O333" s="155">
        <v>2</v>
      </c>
      <c r="AA333" s="131">
        <v>3</v>
      </c>
      <c r="AB333" s="131">
        <v>1</v>
      </c>
      <c r="AC333" s="131" t="s">
        <v>391</v>
      </c>
      <c r="AZ333" s="131">
        <v>1</v>
      </c>
      <c r="BA333" s="131">
        <f>IF(AZ333=1,G333,0)</f>
        <v>0</v>
      </c>
      <c r="BB333" s="131">
        <f>IF(AZ333=2,G333,0)</f>
        <v>0</v>
      </c>
      <c r="BC333" s="131">
        <f>IF(AZ333=3,G333,0)</f>
        <v>0</v>
      </c>
      <c r="BD333" s="131">
        <f>IF(AZ333=4,G333,0)</f>
        <v>0</v>
      </c>
      <c r="BE333" s="131">
        <f>IF(AZ333=5,G333,0)</f>
        <v>0</v>
      </c>
      <c r="CA333" s="155">
        <v>3</v>
      </c>
      <c r="CB333" s="155">
        <v>1</v>
      </c>
    </row>
    <row r="334" spans="1:80" ht="12.45" customHeight="1" x14ac:dyDescent="0.25">
      <c r="A334" s="163"/>
      <c r="B334" s="164"/>
      <c r="C334" s="218" t="s">
        <v>393</v>
      </c>
      <c r="D334" s="218"/>
      <c r="E334" s="166">
        <v>1</v>
      </c>
      <c r="F334" s="167"/>
      <c r="G334" s="168"/>
      <c r="H334" s="169"/>
      <c r="I334" s="170"/>
      <c r="M334" s="165" t="s">
        <v>393</v>
      </c>
      <c r="O334" s="155"/>
    </row>
    <row r="335" spans="1:80" ht="12.45" customHeight="1" x14ac:dyDescent="0.25">
      <c r="A335" s="163"/>
      <c r="B335" s="164"/>
      <c r="C335" s="218"/>
      <c r="D335" s="218"/>
      <c r="E335" s="166">
        <v>0</v>
      </c>
      <c r="F335" s="167"/>
      <c r="G335" s="168"/>
      <c r="H335" s="169"/>
      <c r="I335" s="170"/>
      <c r="M335" s="165">
        <v>0</v>
      </c>
      <c r="O335" s="155"/>
    </row>
    <row r="336" spans="1:80" x14ac:dyDescent="0.25">
      <c r="A336" s="156">
        <v>72</v>
      </c>
      <c r="B336" s="157" t="s">
        <v>394</v>
      </c>
      <c r="C336" s="158" t="s">
        <v>395</v>
      </c>
      <c r="D336" s="159" t="s">
        <v>224</v>
      </c>
      <c r="E336" s="160">
        <v>1</v>
      </c>
      <c r="F336" s="160"/>
      <c r="G336" s="161">
        <f>E336*F336</f>
        <v>0</v>
      </c>
      <c r="H336" s="162">
        <v>5.0999999999987696E-3</v>
      </c>
      <c r="I336" s="162">
        <f>E336*H336</f>
        <v>5.0999999999987696E-3</v>
      </c>
      <c r="O336" s="155">
        <v>2</v>
      </c>
      <c r="AA336" s="131">
        <v>3</v>
      </c>
      <c r="AB336" s="131">
        <v>1</v>
      </c>
      <c r="AC336" s="131" t="s">
        <v>394</v>
      </c>
      <c r="AZ336" s="131">
        <v>1</v>
      </c>
      <c r="BA336" s="131">
        <f>IF(AZ336=1,G336,0)</f>
        <v>0</v>
      </c>
      <c r="BB336" s="131">
        <f>IF(AZ336=2,G336,0)</f>
        <v>0</v>
      </c>
      <c r="BC336" s="131">
        <f>IF(AZ336=3,G336,0)</f>
        <v>0</v>
      </c>
      <c r="BD336" s="131">
        <f>IF(AZ336=4,G336,0)</f>
        <v>0</v>
      </c>
      <c r="BE336" s="131">
        <f>IF(AZ336=5,G336,0)</f>
        <v>0</v>
      </c>
      <c r="CA336" s="155">
        <v>3</v>
      </c>
      <c r="CB336" s="155">
        <v>1</v>
      </c>
    </row>
    <row r="337" spans="1:80" ht="12.45" customHeight="1" x14ac:dyDescent="0.25">
      <c r="A337" s="163"/>
      <c r="B337" s="164"/>
      <c r="C337" s="218" t="s">
        <v>396</v>
      </c>
      <c r="D337" s="218"/>
      <c r="E337" s="166">
        <v>1</v>
      </c>
      <c r="F337" s="167"/>
      <c r="G337" s="168"/>
      <c r="H337" s="169"/>
      <c r="I337" s="170"/>
      <c r="M337" s="165" t="s">
        <v>396</v>
      </c>
      <c r="O337" s="155"/>
    </row>
    <row r="338" spans="1:80" ht="12.45" customHeight="1" x14ac:dyDescent="0.25">
      <c r="A338" s="163"/>
      <c r="B338" s="164"/>
      <c r="C338" s="218"/>
      <c r="D338" s="218"/>
      <c r="E338" s="166">
        <v>0</v>
      </c>
      <c r="F338" s="167"/>
      <c r="G338" s="168"/>
      <c r="H338" s="169"/>
      <c r="I338" s="170"/>
      <c r="M338" s="165">
        <v>0</v>
      </c>
      <c r="O338" s="155"/>
    </row>
    <row r="339" spans="1:80" x14ac:dyDescent="0.25">
      <c r="A339" s="156">
        <v>73</v>
      </c>
      <c r="B339" s="157" t="s">
        <v>397</v>
      </c>
      <c r="C339" s="158" t="s">
        <v>398</v>
      </c>
      <c r="D339" s="159" t="s">
        <v>224</v>
      </c>
      <c r="E339" s="160">
        <v>1</v>
      </c>
      <c r="F339" s="160"/>
      <c r="G339" s="161">
        <f>E339*F339</f>
        <v>0</v>
      </c>
      <c r="H339" s="162">
        <v>5.0999999999987696E-3</v>
      </c>
      <c r="I339" s="162">
        <f>E339*H339</f>
        <v>5.0999999999987696E-3</v>
      </c>
      <c r="O339" s="155">
        <v>2</v>
      </c>
      <c r="AA339" s="131">
        <v>3</v>
      </c>
      <c r="AB339" s="131">
        <v>1</v>
      </c>
      <c r="AC339" s="131" t="s">
        <v>397</v>
      </c>
      <c r="AZ339" s="131">
        <v>1</v>
      </c>
      <c r="BA339" s="131">
        <f>IF(AZ339=1,G339,0)</f>
        <v>0</v>
      </c>
      <c r="BB339" s="131">
        <f>IF(AZ339=2,G339,0)</f>
        <v>0</v>
      </c>
      <c r="BC339" s="131">
        <f>IF(AZ339=3,G339,0)</f>
        <v>0</v>
      </c>
      <c r="BD339" s="131">
        <f>IF(AZ339=4,G339,0)</f>
        <v>0</v>
      </c>
      <c r="BE339" s="131">
        <f>IF(AZ339=5,G339,0)</f>
        <v>0</v>
      </c>
      <c r="CA339" s="155">
        <v>3</v>
      </c>
      <c r="CB339" s="155">
        <v>1</v>
      </c>
    </row>
    <row r="340" spans="1:80" ht="12.45" customHeight="1" x14ac:dyDescent="0.25">
      <c r="A340" s="163"/>
      <c r="B340" s="164"/>
      <c r="C340" s="218" t="s">
        <v>399</v>
      </c>
      <c r="D340" s="218"/>
      <c r="E340" s="166">
        <v>1</v>
      </c>
      <c r="F340" s="167"/>
      <c r="G340" s="168"/>
      <c r="H340" s="169"/>
      <c r="I340" s="170"/>
      <c r="M340" s="165" t="s">
        <v>399</v>
      </c>
      <c r="O340" s="155"/>
    </row>
    <row r="341" spans="1:80" ht="12.45" customHeight="1" x14ac:dyDescent="0.25">
      <c r="A341" s="163"/>
      <c r="B341" s="164"/>
      <c r="C341" s="218"/>
      <c r="D341" s="218"/>
      <c r="E341" s="166">
        <v>0</v>
      </c>
      <c r="F341" s="167"/>
      <c r="G341" s="168"/>
      <c r="H341" s="169"/>
      <c r="I341" s="170"/>
      <c r="M341" s="165">
        <v>0</v>
      </c>
      <c r="O341" s="155"/>
    </row>
    <row r="342" spans="1:80" x14ac:dyDescent="0.25">
      <c r="A342" s="156">
        <v>74</v>
      </c>
      <c r="B342" s="157" t="s">
        <v>400</v>
      </c>
      <c r="C342" s="158" t="s">
        <v>401</v>
      </c>
      <c r="D342" s="159" t="s">
        <v>224</v>
      </c>
      <c r="E342" s="160">
        <v>1</v>
      </c>
      <c r="F342" s="160"/>
      <c r="G342" s="161">
        <f>E342*F342</f>
        <v>0</v>
      </c>
      <c r="H342" s="162">
        <v>5.0999999999987696E-3</v>
      </c>
      <c r="I342" s="162">
        <f>E342*H342</f>
        <v>5.0999999999987696E-3</v>
      </c>
      <c r="O342" s="155">
        <v>2</v>
      </c>
      <c r="AA342" s="131">
        <v>3</v>
      </c>
      <c r="AB342" s="131">
        <v>1</v>
      </c>
      <c r="AC342" s="131" t="s">
        <v>400</v>
      </c>
      <c r="AZ342" s="131">
        <v>1</v>
      </c>
      <c r="BA342" s="131">
        <f>IF(AZ342=1,G342,0)</f>
        <v>0</v>
      </c>
      <c r="BB342" s="131">
        <f>IF(AZ342=2,G342,0)</f>
        <v>0</v>
      </c>
      <c r="BC342" s="131">
        <f>IF(AZ342=3,G342,0)</f>
        <v>0</v>
      </c>
      <c r="BD342" s="131">
        <f>IF(AZ342=4,G342,0)</f>
        <v>0</v>
      </c>
      <c r="BE342" s="131">
        <f>IF(AZ342=5,G342,0)</f>
        <v>0</v>
      </c>
      <c r="CA342" s="155">
        <v>3</v>
      </c>
      <c r="CB342" s="155">
        <v>1</v>
      </c>
    </row>
    <row r="343" spans="1:80" x14ac:dyDescent="0.25">
      <c r="A343" s="156">
        <v>75</v>
      </c>
      <c r="B343" s="157" t="s">
        <v>402</v>
      </c>
      <c r="C343" s="158" t="s">
        <v>403</v>
      </c>
      <c r="D343" s="159" t="s">
        <v>224</v>
      </c>
      <c r="E343" s="160">
        <v>2</v>
      </c>
      <c r="F343" s="160"/>
      <c r="G343" s="161">
        <f>E343*F343</f>
        <v>0</v>
      </c>
      <c r="H343" s="162">
        <v>5.0999999999987696E-3</v>
      </c>
      <c r="I343" s="162">
        <f>E343*H343</f>
        <v>1.0199999999997539E-2</v>
      </c>
      <c r="O343" s="155">
        <v>2</v>
      </c>
      <c r="AA343" s="131">
        <v>3</v>
      </c>
      <c r="AB343" s="131">
        <v>1</v>
      </c>
      <c r="AC343" s="131" t="s">
        <v>402</v>
      </c>
      <c r="AZ343" s="131">
        <v>1</v>
      </c>
      <c r="BA343" s="131">
        <f>IF(AZ343=1,G343,0)</f>
        <v>0</v>
      </c>
      <c r="BB343" s="131">
        <f>IF(AZ343=2,G343,0)</f>
        <v>0</v>
      </c>
      <c r="BC343" s="131">
        <f>IF(AZ343=3,G343,0)</f>
        <v>0</v>
      </c>
      <c r="BD343" s="131">
        <f>IF(AZ343=4,G343,0)</f>
        <v>0</v>
      </c>
      <c r="BE343" s="131">
        <f>IF(AZ343=5,G343,0)</f>
        <v>0</v>
      </c>
      <c r="CA343" s="155">
        <v>3</v>
      </c>
      <c r="CB343" s="155">
        <v>1</v>
      </c>
    </row>
    <row r="344" spans="1:80" ht="12.45" customHeight="1" x14ac:dyDescent="0.25">
      <c r="A344" s="163"/>
      <c r="B344" s="164"/>
      <c r="C344" s="218" t="s">
        <v>404</v>
      </c>
      <c r="D344" s="218"/>
      <c r="E344" s="166">
        <v>2</v>
      </c>
      <c r="F344" s="167"/>
      <c r="G344" s="168"/>
      <c r="H344" s="169"/>
      <c r="I344" s="170"/>
      <c r="M344" s="165" t="s">
        <v>404</v>
      </c>
      <c r="O344" s="155"/>
    </row>
    <row r="345" spans="1:80" ht="12.45" customHeight="1" x14ac:dyDescent="0.25">
      <c r="A345" s="163"/>
      <c r="B345" s="164"/>
      <c r="C345" s="218"/>
      <c r="D345" s="218"/>
      <c r="E345" s="166">
        <v>0</v>
      </c>
      <c r="F345" s="167"/>
      <c r="G345" s="168"/>
      <c r="H345" s="169"/>
      <c r="I345" s="170"/>
      <c r="M345" s="165">
        <v>0</v>
      </c>
      <c r="O345" s="155"/>
    </row>
    <row r="346" spans="1:80" x14ac:dyDescent="0.25">
      <c r="A346" s="156">
        <v>76</v>
      </c>
      <c r="B346" s="157" t="s">
        <v>405</v>
      </c>
      <c r="C346" s="158" t="s">
        <v>406</v>
      </c>
      <c r="D346" s="159" t="s">
        <v>224</v>
      </c>
      <c r="E346" s="160">
        <v>7</v>
      </c>
      <c r="F346" s="160"/>
      <c r="G346" s="161">
        <f>E346*F346</f>
        <v>0</v>
      </c>
      <c r="H346" s="162">
        <v>1.26000000000026E-3</v>
      </c>
      <c r="I346" s="162">
        <f>E346*H346</f>
        <v>8.8200000000018194E-3</v>
      </c>
      <c r="O346" s="155">
        <v>2</v>
      </c>
      <c r="AA346" s="131">
        <v>3</v>
      </c>
      <c r="AB346" s="131">
        <v>1</v>
      </c>
      <c r="AC346" s="131" t="s">
        <v>405</v>
      </c>
      <c r="AZ346" s="131">
        <v>1</v>
      </c>
      <c r="BA346" s="131">
        <f>IF(AZ346=1,G346,0)</f>
        <v>0</v>
      </c>
      <c r="BB346" s="131">
        <f>IF(AZ346=2,G346,0)</f>
        <v>0</v>
      </c>
      <c r="BC346" s="131">
        <f>IF(AZ346=3,G346,0)</f>
        <v>0</v>
      </c>
      <c r="BD346" s="131">
        <f>IF(AZ346=4,G346,0)</f>
        <v>0</v>
      </c>
      <c r="BE346" s="131">
        <f>IF(AZ346=5,G346,0)</f>
        <v>0</v>
      </c>
      <c r="CA346" s="155">
        <v>3</v>
      </c>
      <c r="CB346" s="155">
        <v>1</v>
      </c>
    </row>
    <row r="347" spans="1:80" ht="12.45" customHeight="1" x14ac:dyDescent="0.25">
      <c r="A347" s="163"/>
      <c r="B347" s="164"/>
      <c r="C347" s="218" t="s">
        <v>407</v>
      </c>
      <c r="D347" s="218"/>
      <c r="E347" s="166">
        <v>7</v>
      </c>
      <c r="F347" s="167"/>
      <c r="G347" s="168"/>
      <c r="H347" s="169"/>
      <c r="I347" s="170"/>
      <c r="M347" s="165" t="s">
        <v>407</v>
      </c>
      <c r="O347" s="155"/>
    </row>
    <row r="348" spans="1:80" ht="12.45" customHeight="1" x14ac:dyDescent="0.25">
      <c r="A348" s="163"/>
      <c r="B348" s="164"/>
      <c r="C348" s="218"/>
      <c r="D348" s="218"/>
      <c r="E348" s="166">
        <v>0</v>
      </c>
      <c r="F348" s="167"/>
      <c r="G348" s="168"/>
      <c r="H348" s="169"/>
      <c r="I348" s="170"/>
      <c r="M348" s="165">
        <v>0</v>
      </c>
      <c r="O348" s="155"/>
    </row>
    <row r="349" spans="1:80" x14ac:dyDescent="0.25">
      <c r="A349" s="156">
        <v>77</v>
      </c>
      <c r="B349" s="157" t="s">
        <v>408</v>
      </c>
      <c r="C349" s="158" t="s">
        <v>409</v>
      </c>
      <c r="D349" s="159" t="s">
        <v>410</v>
      </c>
      <c r="E349" s="160">
        <v>12</v>
      </c>
      <c r="F349" s="160"/>
      <c r="G349" s="161">
        <f>E349*F349</f>
        <v>0</v>
      </c>
      <c r="H349" s="162">
        <v>9.9999999999989E-5</v>
      </c>
      <c r="I349" s="162">
        <f>E349*H349</f>
        <v>1.1999999999998681E-3</v>
      </c>
      <c r="O349" s="155">
        <v>2</v>
      </c>
      <c r="AA349" s="131">
        <v>3</v>
      </c>
      <c r="AB349" s="131">
        <v>1</v>
      </c>
      <c r="AC349" s="131">
        <v>40450116</v>
      </c>
      <c r="AZ349" s="131">
        <v>1</v>
      </c>
      <c r="BA349" s="131">
        <f>IF(AZ349=1,G349,0)</f>
        <v>0</v>
      </c>
      <c r="BB349" s="131">
        <f>IF(AZ349=2,G349,0)</f>
        <v>0</v>
      </c>
      <c r="BC349" s="131">
        <f>IF(AZ349=3,G349,0)</f>
        <v>0</v>
      </c>
      <c r="BD349" s="131">
        <f>IF(AZ349=4,G349,0)</f>
        <v>0</v>
      </c>
      <c r="BE349" s="131">
        <f>IF(AZ349=5,G349,0)</f>
        <v>0</v>
      </c>
      <c r="CA349" s="155">
        <v>3</v>
      </c>
      <c r="CB349" s="155">
        <v>1</v>
      </c>
    </row>
    <row r="350" spans="1:80" ht="12.45" customHeight="1" x14ac:dyDescent="0.25">
      <c r="A350" s="163"/>
      <c r="B350" s="164"/>
      <c r="C350" s="218" t="s">
        <v>411</v>
      </c>
      <c r="D350" s="218"/>
      <c r="E350" s="166">
        <v>12</v>
      </c>
      <c r="F350" s="167"/>
      <c r="G350" s="168"/>
      <c r="H350" s="169"/>
      <c r="I350" s="170"/>
      <c r="M350" s="165" t="s">
        <v>411</v>
      </c>
      <c r="O350" s="155"/>
    </row>
    <row r="351" spans="1:80" ht="12.45" customHeight="1" x14ac:dyDescent="0.25">
      <c r="A351" s="163"/>
      <c r="B351" s="164"/>
      <c r="C351" s="218"/>
      <c r="D351" s="218"/>
      <c r="E351" s="166">
        <v>0</v>
      </c>
      <c r="F351" s="167"/>
      <c r="G351" s="168"/>
      <c r="H351" s="169"/>
      <c r="I351" s="170"/>
      <c r="M351" s="165">
        <v>0</v>
      </c>
      <c r="O351" s="155"/>
    </row>
    <row r="352" spans="1:80" x14ac:dyDescent="0.25">
      <c r="A352" s="156">
        <v>78</v>
      </c>
      <c r="B352" s="157" t="s">
        <v>412</v>
      </c>
      <c r="C352" s="158" t="s">
        <v>413</v>
      </c>
      <c r="D352" s="159" t="s">
        <v>224</v>
      </c>
      <c r="E352" s="160">
        <v>148.97499999999999</v>
      </c>
      <c r="F352" s="160"/>
      <c r="G352" s="161">
        <f>E352*F352</f>
        <v>0</v>
      </c>
      <c r="H352" s="162">
        <v>4.8000000000001798E-2</v>
      </c>
      <c r="I352" s="162">
        <f>E352*H352</f>
        <v>7.1508000000002676</v>
      </c>
      <c r="O352" s="155">
        <v>2</v>
      </c>
      <c r="AA352" s="131">
        <v>3</v>
      </c>
      <c r="AB352" s="131">
        <v>1</v>
      </c>
      <c r="AC352" s="131">
        <v>592173060</v>
      </c>
      <c r="AZ352" s="131">
        <v>1</v>
      </c>
      <c r="BA352" s="131">
        <f>IF(AZ352=1,G352,0)</f>
        <v>0</v>
      </c>
      <c r="BB352" s="131">
        <f>IF(AZ352=2,G352,0)</f>
        <v>0</v>
      </c>
      <c r="BC352" s="131">
        <f>IF(AZ352=3,G352,0)</f>
        <v>0</v>
      </c>
      <c r="BD352" s="131">
        <f>IF(AZ352=4,G352,0)</f>
        <v>0</v>
      </c>
      <c r="BE352" s="131">
        <f>IF(AZ352=5,G352,0)</f>
        <v>0</v>
      </c>
      <c r="CA352" s="155">
        <v>3</v>
      </c>
      <c r="CB352" s="155">
        <v>1</v>
      </c>
    </row>
    <row r="353" spans="1:80" ht="12.45" customHeight="1" x14ac:dyDescent="0.25">
      <c r="A353" s="163"/>
      <c r="B353" s="164"/>
      <c r="C353" s="218" t="s">
        <v>414</v>
      </c>
      <c r="D353" s="218"/>
      <c r="E353" s="166">
        <v>148.97499999999999</v>
      </c>
      <c r="F353" s="167"/>
      <c r="G353" s="168"/>
      <c r="H353" s="169"/>
      <c r="I353" s="170"/>
      <c r="M353" s="165" t="s">
        <v>414</v>
      </c>
      <c r="O353" s="155"/>
    </row>
    <row r="354" spans="1:80" ht="12.45" customHeight="1" x14ac:dyDescent="0.25">
      <c r="A354" s="163"/>
      <c r="B354" s="164"/>
      <c r="C354" s="218"/>
      <c r="D354" s="218"/>
      <c r="E354" s="166">
        <v>0</v>
      </c>
      <c r="F354" s="167"/>
      <c r="G354" s="168"/>
      <c r="H354" s="169"/>
      <c r="I354" s="170"/>
      <c r="M354" s="165">
        <v>0</v>
      </c>
      <c r="O354" s="155"/>
    </row>
    <row r="355" spans="1:80" x14ac:dyDescent="0.25">
      <c r="A355" s="156">
        <v>79</v>
      </c>
      <c r="B355" s="157" t="s">
        <v>415</v>
      </c>
      <c r="C355" s="158" t="s">
        <v>416</v>
      </c>
      <c r="D355" s="159" t="s">
        <v>224</v>
      </c>
      <c r="E355" s="160">
        <v>76.254999999999995</v>
      </c>
      <c r="F355" s="160"/>
      <c r="G355" s="161">
        <f>E355*F355</f>
        <v>0</v>
      </c>
      <c r="H355" s="162">
        <v>6.0000000000002301E-2</v>
      </c>
      <c r="I355" s="162">
        <f>E355*H355</f>
        <v>4.5753000000001753</v>
      </c>
      <c r="O355" s="155">
        <v>2</v>
      </c>
      <c r="AA355" s="131">
        <v>3</v>
      </c>
      <c r="AB355" s="131">
        <v>1</v>
      </c>
      <c r="AC355" s="131">
        <v>59217421</v>
      </c>
      <c r="AZ355" s="131">
        <v>1</v>
      </c>
      <c r="BA355" s="131">
        <f>IF(AZ355=1,G355,0)</f>
        <v>0</v>
      </c>
      <c r="BB355" s="131">
        <f>IF(AZ355=2,G355,0)</f>
        <v>0</v>
      </c>
      <c r="BC355" s="131">
        <f>IF(AZ355=3,G355,0)</f>
        <v>0</v>
      </c>
      <c r="BD355" s="131">
        <f>IF(AZ355=4,G355,0)</f>
        <v>0</v>
      </c>
      <c r="BE355" s="131">
        <f>IF(AZ355=5,G355,0)</f>
        <v>0</v>
      </c>
      <c r="CA355" s="155">
        <v>3</v>
      </c>
      <c r="CB355" s="155">
        <v>1</v>
      </c>
    </row>
    <row r="356" spans="1:80" ht="12.45" customHeight="1" x14ac:dyDescent="0.25">
      <c r="A356" s="163"/>
      <c r="B356" s="164"/>
      <c r="C356" s="218" t="s">
        <v>417</v>
      </c>
      <c r="D356" s="218"/>
      <c r="E356" s="166">
        <v>76.254999999999995</v>
      </c>
      <c r="F356" s="167"/>
      <c r="G356" s="168"/>
      <c r="H356" s="169"/>
      <c r="I356" s="170"/>
      <c r="M356" s="165" t="s">
        <v>417</v>
      </c>
      <c r="O356" s="155"/>
    </row>
    <row r="357" spans="1:80" ht="12.45" customHeight="1" x14ac:dyDescent="0.25">
      <c r="A357" s="163"/>
      <c r="B357" s="164"/>
      <c r="C357" s="218"/>
      <c r="D357" s="218"/>
      <c r="E357" s="166">
        <v>0</v>
      </c>
      <c r="F357" s="167"/>
      <c r="G357" s="168"/>
      <c r="H357" s="169"/>
      <c r="I357" s="170"/>
      <c r="M357" s="165">
        <v>0</v>
      </c>
      <c r="O357" s="155"/>
    </row>
    <row r="358" spans="1:80" x14ac:dyDescent="0.25">
      <c r="A358" s="156">
        <v>80</v>
      </c>
      <c r="B358" s="157" t="s">
        <v>418</v>
      </c>
      <c r="C358" s="158" t="s">
        <v>419</v>
      </c>
      <c r="D358" s="159" t="s">
        <v>224</v>
      </c>
      <c r="E358" s="160">
        <v>5</v>
      </c>
      <c r="F358" s="160"/>
      <c r="G358" s="161">
        <f>E358*F358</f>
        <v>0</v>
      </c>
      <c r="H358" s="162">
        <v>4.0999999999996803E-2</v>
      </c>
      <c r="I358" s="162">
        <f>E358*H358</f>
        <v>0.20499999999998403</v>
      </c>
      <c r="O358" s="155">
        <v>2</v>
      </c>
      <c r="AA358" s="131">
        <v>3</v>
      </c>
      <c r="AB358" s="131">
        <v>1</v>
      </c>
      <c r="AC358" s="131">
        <v>592325033</v>
      </c>
      <c r="AZ358" s="131">
        <v>1</v>
      </c>
      <c r="BA358" s="131">
        <f>IF(AZ358=1,G358,0)</f>
        <v>0</v>
      </c>
      <c r="BB358" s="131">
        <f>IF(AZ358=2,G358,0)</f>
        <v>0</v>
      </c>
      <c r="BC358" s="131">
        <f>IF(AZ358=3,G358,0)</f>
        <v>0</v>
      </c>
      <c r="BD358" s="131">
        <f>IF(AZ358=4,G358,0)</f>
        <v>0</v>
      </c>
      <c r="BE358" s="131">
        <f>IF(AZ358=5,G358,0)</f>
        <v>0</v>
      </c>
      <c r="CA358" s="155">
        <v>3</v>
      </c>
      <c r="CB358" s="155">
        <v>1</v>
      </c>
    </row>
    <row r="359" spans="1:80" x14ac:dyDescent="0.25">
      <c r="A359" s="171"/>
      <c r="B359" s="172" t="s">
        <v>80</v>
      </c>
      <c r="C359" s="173" t="str">
        <f>CONCATENATE(B274," ",C274)</f>
        <v>91 Doplňující práce na komunikaci</v>
      </c>
      <c r="D359" s="174"/>
      <c r="E359" s="175"/>
      <c r="F359" s="176"/>
      <c r="G359" s="177">
        <f>SUM(G274:G358)</f>
        <v>0</v>
      </c>
      <c r="H359" s="178"/>
      <c r="I359" s="179">
        <f>SUM(I274:I358)</f>
        <v>269.19228392996808</v>
      </c>
      <c r="O359" s="155">
        <v>4</v>
      </c>
      <c r="BA359" s="180">
        <f>SUM(BA274:BA358)</f>
        <v>0</v>
      </c>
      <c r="BB359" s="180">
        <f>SUM(BB274:BB358)</f>
        <v>0</v>
      </c>
      <c r="BC359" s="180">
        <f>SUM(BC274:BC358)</f>
        <v>0</v>
      </c>
      <c r="BD359" s="180">
        <f>SUM(BD274:BD358)</f>
        <v>0</v>
      </c>
      <c r="BE359" s="180">
        <f>SUM(BE274:BE358)</f>
        <v>0</v>
      </c>
    </row>
    <row r="360" spans="1:80" ht="16.2" customHeight="1" x14ac:dyDescent="0.25">
      <c r="A360" s="147" t="s">
        <v>76</v>
      </c>
      <c r="B360" s="148" t="s">
        <v>420</v>
      </c>
      <c r="C360" s="149" t="s">
        <v>421</v>
      </c>
      <c r="D360" s="150"/>
      <c r="E360" s="151"/>
      <c r="F360" s="151"/>
      <c r="G360" s="152"/>
      <c r="H360" s="153"/>
      <c r="I360" s="154"/>
      <c r="O360" s="155">
        <v>1</v>
      </c>
    </row>
    <row r="361" spans="1:80" x14ac:dyDescent="0.25">
      <c r="A361" s="156">
        <v>81</v>
      </c>
      <c r="B361" s="157" t="s">
        <v>422</v>
      </c>
      <c r="C361" s="158" t="s">
        <v>423</v>
      </c>
      <c r="D361" s="159" t="s">
        <v>424</v>
      </c>
      <c r="E361" s="160">
        <v>10</v>
      </c>
      <c r="F361" s="160"/>
      <c r="G361" s="161">
        <f>E361*F361</f>
        <v>0</v>
      </c>
      <c r="H361" s="162">
        <v>0</v>
      </c>
      <c r="I361" s="162">
        <f>E361*H361</f>
        <v>0</v>
      </c>
      <c r="O361" s="155">
        <v>2</v>
      </c>
      <c r="AA361" s="131">
        <v>1</v>
      </c>
      <c r="AB361" s="131">
        <v>1</v>
      </c>
      <c r="AC361" s="131">
        <v>1</v>
      </c>
      <c r="AZ361" s="131">
        <v>1</v>
      </c>
      <c r="BA361" s="131">
        <f>IF(AZ361=1,G361,0)</f>
        <v>0</v>
      </c>
      <c r="BB361" s="131">
        <f>IF(AZ361=2,G361,0)</f>
        <v>0</v>
      </c>
      <c r="BC361" s="131">
        <f>IF(AZ361=3,G361,0)</f>
        <v>0</v>
      </c>
      <c r="BD361" s="131">
        <f>IF(AZ361=4,G361,0)</f>
        <v>0</v>
      </c>
      <c r="BE361" s="131">
        <f>IF(AZ361=5,G361,0)</f>
        <v>0</v>
      </c>
      <c r="CA361" s="155">
        <v>1</v>
      </c>
      <c r="CB361" s="155">
        <v>1</v>
      </c>
    </row>
    <row r="362" spans="1:80" ht="12.45" customHeight="1" x14ac:dyDescent="0.25">
      <c r="A362" s="163"/>
      <c r="B362" s="164"/>
      <c r="C362" s="218" t="s">
        <v>425</v>
      </c>
      <c r="D362" s="218"/>
      <c r="E362" s="166">
        <v>10</v>
      </c>
      <c r="F362" s="167"/>
      <c r="G362" s="168"/>
      <c r="H362" s="169"/>
      <c r="I362" s="170"/>
      <c r="M362" s="165" t="s">
        <v>425</v>
      </c>
      <c r="O362" s="155"/>
    </row>
    <row r="363" spans="1:80" ht="12.45" customHeight="1" x14ac:dyDescent="0.25">
      <c r="A363" s="163"/>
      <c r="B363" s="164"/>
      <c r="C363" s="218"/>
      <c r="D363" s="218"/>
      <c r="E363" s="166">
        <v>0</v>
      </c>
      <c r="F363" s="167"/>
      <c r="G363" s="168"/>
      <c r="H363" s="169"/>
      <c r="I363" s="170"/>
      <c r="M363" s="165">
        <v>0</v>
      </c>
      <c r="O363" s="155"/>
    </row>
    <row r="364" spans="1:80" x14ac:dyDescent="0.25">
      <c r="A364" s="171"/>
      <c r="B364" s="172" t="s">
        <v>80</v>
      </c>
      <c r="C364" s="173" t="str">
        <f>CONCATENATE(B360," ",C360)</f>
        <v>93 Dokončovací práce inženýrskách staveb</v>
      </c>
      <c r="D364" s="174"/>
      <c r="E364" s="175"/>
      <c r="F364" s="176"/>
      <c r="G364" s="177">
        <f>SUM(G360:G363)</f>
        <v>0</v>
      </c>
      <c r="H364" s="178"/>
      <c r="I364" s="179">
        <f>SUM(I360:I363)</f>
        <v>0</v>
      </c>
      <c r="O364" s="155">
        <v>4</v>
      </c>
      <c r="BA364" s="180">
        <f>SUM(BA360:BA363)</f>
        <v>0</v>
      </c>
      <c r="BB364" s="180">
        <f>SUM(BB360:BB363)</f>
        <v>0</v>
      </c>
      <c r="BC364" s="180">
        <f>SUM(BC360:BC363)</f>
        <v>0</v>
      </c>
      <c r="BD364" s="180">
        <f>SUM(BD360:BD363)</f>
        <v>0</v>
      </c>
      <c r="BE364" s="180">
        <f>SUM(BE360:BE363)</f>
        <v>0</v>
      </c>
    </row>
    <row r="365" spans="1:80" ht="18" customHeight="1" x14ac:dyDescent="0.25">
      <c r="A365" s="147" t="s">
        <v>76</v>
      </c>
      <c r="B365" s="148" t="s">
        <v>426</v>
      </c>
      <c r="C365" s="149" t="s">
        <v>427</v>
      </c>
      <c r="D365" s="150"/>
      <c r="E365" s="151"/>
      <c r="F365" s="151"/>
      <c r="G365" s="152"/>
      <c r="H365" s="153"/>
      <c r="I365" s="154"/>
      <c r="O365" s="155">
        <v>1</v>
      </c>
    </row>
    <row r="366" spans="1:80" x14ac:dyDescent="0.25">
      <c r="A366" s="156">
        <v>82</v>
      </c>
      <c r="B366" s="157" t="s">
        <v>428</v>
      </c>
      <c r="C366" s="158" t="s">
        <v>429</v>
      </c>
      <c r="D366" s="159" t="s">
        <v>224</v>
      </c>
      <c r="E366" s="160">
        <v>1</v>
      </c>
      <c r="F366" s="160"/>
      <c r="G366" s="161">
        <f>E366*F366</f>
        <v>0</v>
      </c>
      <c r="H366" s="162">
        <v>0</v>
      </c>
      <c r="I366" s="162">
        <f>E366*H366</f>
        <v>0</v>
      </c>
      <c r="O366" s="155">
        <v>2</v>
      </c>
      <c r="AA366" s="131">
        <v>1</v>
      </c>
      <c r="AB366" s="131">
        <v>1</v>
      </c>
      <c r="AC366" s="131">
        <v>1</v>
      </c>
      <c r="AZ366" s="131">
        <v>1</v>
      </c>
      <c r="BA366" s="131">
        <f>IF(AZ366=1,G366,0)</f>
        <v>0</v>
      </c>
      <c r="BB366" s="131">
        <f>IF(AZ366=2,G366,0)</f>
        <v>0</v>
      </c>
      <c r="BC366" s="131">
        <f>IF(AZ366=3,G366,0)</f>
        <v>0</v>
      </c>
      <c r="BD366" s="131">
        <f>IF(AZ366=4,G366,0)</f>
        <v>0</v>
      </c>
      <c r="BE366" s="131">
        <f>IF(AZ366=5,G366,0)</f>
        <v>0</v>
      </c>
      <c r="CA366" s="155">
        <v>1</v>
      </c>
      <c r="CB366" s="155">
        <v>1</v>
      </c>
    </row>
    <row r="367" spans="1:80" ht="12.45" customHeight="1" x14ac:dyDescent="0.25">
      <c r="A367" s="163"/>
      <c r="B367" s="164"/>
      <c r="C367" s="218" t="s">
        <v>430</v>
      </c>
      <c r="D367" s="218"/>
      <c r="E367" s="166">
        <v>1</v>
      </c>
      <c r="F367" s="167"/>
      <c r="G367" s="168"/>
      <c r="H367" s="169"/>
      <c r="I367" s="170"/>
      <c r="M367" s="165" t="s">
        <v>430</v>
      </c>
      <c r="O367" s="155"/>
    </row>
    <row r="368" spans="1:80" ht="12.45" customHeight="1" x14ac:dyDescent="0.25">
      <c r="A368" s="163"/>
      <c r="B368" s="164"/>
      <c r="C368" s="218"/>
      <c r="D368" s="218"/>
      <c r="E368" s="166">
        <v>0</v>
      </c>
      <c r="F368" s="167"/>
      <c r="G368" s="168"/>
      <c r="H368" s="169"/>
      <c r="I368" s="170"/>
      <c r="M368" s="165">
        <v>0</v>
      </c>
      <c r="O368" s="155"/>
    </row>
    <row r="369" spans="1:80" x14ac:dyDescent="0.25">
      <c r="A369" s="171"/>
      <c r="B369" s="172" t="s">
        <v>80</v>
      </c>
      <c r="C369" s="173" t="str">
        <f>CONCATENATE(B365," ",C365)</f>
        <v>96 Bourání konstrukcí</v>
      </c>
      <c r="D369" s="174"/>
      <c r="E369" s="175"/>
      <c r="F369" s="176"/>
      <c r="G369" s="177">
        <f>SUM(G365:G368)</f>
        <v>0</v>
      </c>
      <c r="H369" s="178"/>
      <c r="I369" s="179">
        <f>SUM(I365:I368)</f>
        <v>0</v>
      </c>
      <c r="O369" s="155">
        <v>4</v>
      </c>
      <c r="BA369" s="180">
        <f>SUM(BA365:BA368)</f>
        <v>0</v>
      </c>
      <c r="BB369" s="180">
        <f>SUM(BB365:BB368)</f>
        <v>0</v>
      </c>
      <c r="BC369" s="180">
        <f>SUM(BC365:BC368)</f>
        <v>0</v>
      </c>
      <c r="BD369" s="180">
        <f>SUM(BD365:BD368)</f>
        <v>0</v>
      </c>
      <c r="BE369" s="180">
        <f>SUM(BE365:BE368)</f>
        <v>0</v>
      </c>
    </row>
    <row r="370" spans="1:80" ht="16.2" customHeight="1" x14ac:dyDescent="0.25">
      <c r="A370" s="147" t="s">
        <v>76</v>
      </c>
      <c r="B370" s="148" t="s">
        <v>431</v>
      </c>
      <c r="C370" s="149" t="s">
        <v>432</v>
      </c>
      <c r="D370" s="150"/>
      <c r="E370" s="151"/>
      <c r="F370" s="151"/>
      <c r="G370" s="152"/>
      <c r="H370" s="153"/>
      <c r="I370" s="154"/>
      <c r="O370" s="155">
        <v>1</v>
      </c>
    </row>
    <row r="371" spans="1:80" x14ac:dyDescent="0.25">
      <c r="A371" s="156">
        <v>83</v>
      </c>
      <c r="B371" s="157" t="s">
        <v>433</v>
      </c>
      <c r="C371" s="158" t="s">
        <v>434</v>
      </c>
      <c r="D371" s="159" t="s">
        <v>134</v>
      </c>
      <c r="E371" s="160">
        <v>13770.4589067794</v>
      </c>
      <c r="F371" s="160"/>
      <c r="G371" s="161">
        <f>E371*F371</f>
        <v>0</v>
      </c>
      <c r="H371" s="162">
        <v>0</v>
      </c>
      <c r="I371" s="162">
        <f>E371*H371</f>
        <v>0</v>
      </c>
      <c r="O371" s="155">
        <v>2</v>
      </c>
      <c r="AA371" s="131">
        <v>7</v>
      </c>
      <c r="AB371" s="131">
        <v>1</v>
      </c>
      <c r="AC371" s="131">
        <v>2</v>
      </c>
      <c r="AZ371" s="131">
        <v>1</v>
      </c>
      <c r="BA371" s="131">
        <f>IF(AZ371=1,G371,0)</f>
        <v>0</v>
      </c>
      <c r="BB371" s="131">
        <f>IF(AZ371=2,G371,0)</f>
        <v>0</v>
      </c>
      <c r="BC371" s="131">
        <f>IF(AZ371=3,G371,0)</f>
        <v>0</v>
      </c>
      <c r="BD371" s="131">
        <f>IF(AZ371=4,G371,0)</f>
        <v>0</v>
      </c>
      <c r="BE371" s="131">
        <f>IF(AZ371=5,G371,0)</f>
        <v>0</v>
      </c>
      <c r="CA371" s="155">
        <v>7</v>
      </c>
      <c r="CB371" s="155">
        <v>1</v>
      </c>
    </row>
    <row r="372" spans="1:80" x14ac:dyDescent="0.25">
      <c r="A372" s="171"/>
      <c r="B372" s="172" t="s">
        <v>80</v>
      </c>
      <c r="C372" s="173" t="str">
        <f>CONCATENATE(B370," ",C370)</f>
        <v>99 Staveništní přesun hmot</v>
      </c>
      <c r="D372" s="174"/>
      <c r="E372" s="175"/>
      <c r="F372" s="176"/>
      <c r="G372" s="177">
        <f>SUM(G370:G371)</f>
        <v>0</v>
      </c>
      <c r="H372" s="178"/>
      <c r="I372" s="179">
        <f>SUM(I370:I371)</f>
        <v>0</v>
      </c>
      <c r="O372" s="155">
        <v>4</v>
      </c>
      <c r="BA372" s="180">
        <f>SUM(BA370:BA371)</f>
        <v>0</v>
      </c>
      <c r="BB372" s="180">
        <f>SUM(BB370:BB371)</f>
        <v>0</v>
      </c>
      <c r="BC372" s="180">
        <f>SUM(BC370:BC371)</f>
        <v>0</v>
      </c>
      <c r="BD372" s="180">
        <f>SUM(BD370:BD371)</f>
        <v>0</v>
      </c>
      <c r="BE372" s="180">
        <f>SUM(BE370:BE371)</f>
        <v>0</v>
      </c>
    </row>
    <row r="373" spans="1:80" ht="16.2" customHeight="1" x14ac:dyDescent="0.25">
      <c r="A373" s="147" t="s">
        <v>76</v>
      </c>
      <c r="B373" s="148" t="s">
        <v>435</v>
      </c>
      <c r="C373" s="149" t="s">
        <v>436</v>
      </c>
      <c r="D373" s="150"/>
      <c r="E373" s="151"/>
      <c r="F373" s="151"/>
      <c r="G373" s="152"/>
      <c r="H373" s="153"/>
      <c r="I373" s="154"/>
      <c r="O373" s="155">
        <v>1</v>
      </c>
    </row>
    <row r="374" spans="1:80" x14ac:dyDescent="0.25">
      <c r="A374" s="156">
        <v>84</v>
      </c>
      <c r="B374" s="157" t="s">
        <v>437</v>
      </c>
      <c r="C374" s="158" t="s">
        <v>438</v>
      </c>
      <c r="D374" s="159" t="s">
        <v>134</v>
      </c>
      <c r="E374" s="160">
        <v>6.82799999999986</v>
      </c>
      <c r="F374" s="160"/>
      <c r="G374" s="161">
        <f t="shared" ref="G374:G379" si="0">E374*F374</f>
        <v>0</v>
      </c>
      <c r="H374" s="162">
        <v>0</v>
      </c>
      <c r="I374" s="162">
        <f t="shared" ref="I374:I379" si="1">E374*H374</f>
        <v>0</v>
      </c>
      <c r="O374" s="155">
        <v>2</v>
      </c>
      <c r="AA374" s="131">
        <v>8</v>
      </c>
      <c r="AB374" s="131">
        <v>0</v>
      </c>
      <c r="AC374" s="131">
        <v>3</v>
      </c>
      <c r="AZ374" s="131">
        <v>1</v>
      </c>
      <c r="BA374" s="131">
        <f t="shared" ref="BA374:BA379" si="2">IF(AZ374=1,G374,0)</f>
        <v>0</v>
      </c>
      <c r="BB374" s="131">
        <f t="shared" ref="BB374:BB379" si="3">IF(AZ374=2,G374,0)</f>
        <v>0</v>
      </c>
      <c r="BC374" s="131">
        <f t="shared" ref="BC374:BC379" si="4">IF(AZ374=3,G374,0)</f>
        <v>0</v>
      </c>
      <c r="BD374" s="131">
        <f t="shared" ref="BD374:BD379" si="5">IF(AZ374=4,G374,0)</f>
        <v>0</v>
      </c>
      <c r="BE374" s="131">
        <f t="shared" ref="BE374:BE379" si="6">IF(AZ374=5,G374,0)</f>
        <v>0</v>
      </c>
      <c r="CA374" s="155">
        <v>8</v>
      </c>
      <c r="CB374" s="155">
        <v>0</v>
      </c>
    </row>
    <row r="375" spans="1:80" x14ac:dyDescent="0.25">
      <c r="A375" s="156">
        <v>85</v>
      </c>
      <c r="B375" s="157" t="s">
        <v>439</v>
      </c>
      <c r="C375" s="158" t="s">
        <v>440</v>
      </c>
      <c r="D375" s="159" t="s">
        <v>134</v>
      </c>
      <c r="E375" s="160">
        <v>6.82799999999986</v>
      </c>
      <c r="F375" s="160"/>
      <c r="G375" s="161">
        <f t="shared" si="0"/>
        <v>0</v>
      </c>
      <c r="H375" s="162">
        <v>0</v>
      </c>
      <c r="I375" s="162">
        <f t="shared" si="1"/>
        <v>0</v>
      </c>
      <c r="O375" s="155">
        <v>2</v>
      </c>
      <c r="AA375" s="131">
        <v>8</v>
      </c>
      <c r="AB375" s="131">
        <v>0</v>
      </c>
      <c r="AC375" s="131">
        <v>3</v>
      </c>
      <c r="AZ375" s="131">
        <v>1</v>
      </c>
      <c r="BA375" s="131">
        <f t="shared" si="2"/>
        <v>0</v>
      </c>
      <c r="BB375" s="131">
        <f t="shared" si="3"/>
        <v>0</v>
      </c>
      <c r="BC375" s="131">
        <f t="shared" si="4"/>
        <v>0</v>
      </c>
      <c r="BD375" s="131">
        <f t="shared" si="5"/>
        <v>0</v>
      </c>
      <c r="BE375" s="131">
        <f t="shared" si="6"/>
        <v>0</v>
      </c>
      <c r="CA375" s="155">
        <v>8</v>
      </c>
      <c r="CB375" s="155">
        <v>0</v>
      </c>
    </row>
    <row r="376" spans="1:80" x14ac:dyDescent="0.25">
      <c r="A376" s="156">
        <v>86</v>
      </c>
      <c r="B376" s="157" t="s">
        <v>441</v>
      </c>
      <c r="C376" s="158" t="s">
        <v>442</v>
      </c>
      <c r="D376" s="159" t="s">
        <v>134</v>
      </c>
      <c r="E376" s="160">
        <v>6.82799999999986</v>
      </c>
      <c r="F376" s="160"/>
      <c r="G376" s="161">
        <f t="shared" si="0"/>
        <v>0</v>
      </c>
      <c r="H376" s="162">
        <v>0</v>
      </c>
      <c r="I376" s="162">
        <f t="shared" si="1"/>
        <v>0</v>
      </c>
      <c r="O376" s="155">
        <v>2</v>
      </c>
      <c r="AA376" s="131">
        <v>8</v>
      </c>
      <c r="AB376" s="131">
        <v>1</v>
      </c>
      <c r="AC376" s="131">
        <v>3</v>
      </c>
      <c r="AZ376" s="131">
        <v>1</v>
      </c>
      <c r="BA376" s="131">
        <f t="shared" si="2"/>
        <v>0</v>
      </c>
      <c r="BB376" s="131">
        <f t="shared" si="3"/>
        <v>0</v>
      </c>
      <c r="BC376" s="131">
        <f t="shared" si="4"/>
        <v>0</v>
      </c>
      <c r="BD376" s="131">
        <f t="shared" si="5"/>
        <v>0</v>
      </c>
      <c r="BE376" s="131">
        <f t="shared" si="6"/>
        <v>0</v>
      </c>
      <c r="CA376" s="155">
        <v>8</v>
      </c>
      <c r="CB376" s="155">
        <v>1</v>
      </c>
    </row>
    <row r="377" spans="1:80" x14ac:dyDescent="0.25">
      <c r="A377" s="156">
        <v>87</v>
      </c>
      <c r="B377" s="157" t="s">
        <v>443</v>
      </c>
      <c r="C377" s="158" t="s">
        <v>444</v>
      </c>
      <c r="D377" s="159" t="s">
        <v>134</v>
      </c>
      <c r="E377" s="160">
        <v>6.82799999999986</v>
      </c>
      <c r="F377" s="160"/>
      <c r="G377" s="161">
        <f t="shared" si="0"/>
        <v>0</v>
      </c>
      <c r="H377" s="162">
        <v>0</v>
      </c>
      <c r="I377" s="162">
        <f t="shared" si="1"/>
        <v>0</v>
      </c>
      <c r="O377" s="155">
        <v>2</v>
      </c>
      <c r="AA377" s="131">
        <v>8</v>
      </c>
      <c r="AB377" s="131">
        <v>1</v>
      </c>
      <c r="AC377" s="131">
        <v>3</v>
      </c>
      <c r="AZ377" s="131">
        <v>1</v>
      </c>
      <c r="BA377" s="131">
        <f t="shared" si="2"/>
        <v>0</v>
      </c>
      <c r="BB377" s="131">
        <f t="shared" si="3"/>
        <v>0</v>
      </c>
      <c r="BC377" s="131">
        <f t="shared" si="4"/>
        <v>0</v>
      </c>
      <c r="BD377" s="131">
        <f t="shared" si="5"/>
        <v>0</v>
      </c>
      <c r="BE377" s="131">
        <f t="shared" si="6"/>
        <v>0</v>
      </c>
      <c r="CA377" s="155">
        <v>8</v>
      </c>
      <c r="CB377" s="155">
        <v>1</v>
      </c>
    </row>
    <row r="378" spans="1:80" x14ac:dyDescent="0.25">
      <c r="A378" s="156">
        <v>88</v>
      </c>
      <c r="B378" s="157" t="s">
        <v>445</v>
      </c>
      <c r="C378" s="158" t="s">
        <v>446</v>
      </c>
      <c r="D378" s="159" t="s">
        <v>134</v>
      </c>
      <c r="E378" s="160">
        <v>6.82799999999986</v>
      </c>
      <c r="F378" s="160"/>
      <c r="G378" s="161">
        <f t="shared" si="0"/>
        <v>0</v>
      </c>
      <c r="H378" s="162">
        <v>0</v>
      </c>
      <c r="I378" s="162">
        <f t="shared" si="1"/>
        <v>0</v>
      </c>
      <c r="O378" s="155">
        <v>2</v>
      </c>
      <c r="AA378" s="131">
        <v>8</v>
      </c>
      <c r="AB378" s="131">
        <v>0</v>
      </c>
      <c r="AC378" s="131">
        <v>3</v>
      </c>
      <c r="AZ378" s="131">
        <v>1</v>
      </c>
      <c r="BA378" s="131">
        <f t="shared" si="2"/>
        <v>0</v>
      </c>
      <c r="BB378" s="131">
        <f t="shared" si="3"/>
        <v>0</v>
      </c>
      <c r="BC378" s="131">
        <f t="shared" si="4"/>
        <v>0</v>
      </c>
      <c r="BD378" s="131">
        <f t="shared" si="5"/>
        <v>0</v>
      </c>
      <c r="BE378" s="131">
        <f t="shared" si="6"/>
        <v>0</v>
      </c>
      <c r="CA378" s="155">
        <v>8</v>
      </c>
      <c r="CB378" s="155">
        <v>0</v>
      </c>
    </row>
    <row r="379" spans="1:80" x14ac:dyDescent="0.25">
      <c r="A379" s="156">
        <v>89</v>
      </c>
      <c r="B379" s="157" t="s">
        <v>447</v>
      </c>
      <c r="C379" s="158" t="s">
        <v>448</v>
      </c>
      <c r="D379" s="159" t="s">
        <v>134</v>
      </c>
      <c r="E379" s="160">
        <v>6.82799999999986</v>
      </c>
      <c r="F379" s="160"/>
      <c r="G379" s="161">
        <f t="shared" si="0"/>
        <v>0</v>
      </c>
      <c r="H379" s="162">
        <v>0</v>
      </c>
      <c r="I379" s="162">
        <f t="shared" si="1"/>
        <v>0</v>
      </c>
      <c r="O379" s="155">
        <v>2</v>
      </c>
      <c r="AA379" s="131">
        <v>8</v>
      </c>
      <c r="AB379" s="131">
        <v>0</v>
      </c>
      <c r="AC379" s="131">
        <v>3</v>
      </c>
      <c r="AZ379" s="131">
        <v>1</v>
      </c>
      <c r="BA379" s="131">
        <f t="shared" si="2"/>
        <v>0</v>
      </c>
      <c r="BB379" s="131">
        <f t="shared" si="3"/>
        <v>0</v>
      </c>
      <c r="BC379" s="131">
        <f t="shared" si="4"/>
        <v>0</v>
      </c>
      <c r="BD379" s="131">
        <f t="shared" si="5"/>
        <v>0</v>
      </c>
      <c r="BE379" s="131">
        <f t="shared" si="6"/>
        <v>0</v>
      </c>
      <c r="CA379" s="155">
        <v>8</v>
      </c>
      <c r="CB379" s="155">
        <v>0</v>
      </c>
    </row>
    <row r="380" spans="1:80" x14ac:dyDescent="0.25">
      <c r="A380" s="171"/>
      <c r="B380" s="172" t="s">
        <v>80</v>
      </c>
      <c r="C380" s="173" t="str">
        <f>CONCATENATE(B373," ",C373)</f>
        <v>D96 Přesuny suti a vybouraných hmot</v>
      </c>
      <c r="D380" s="174"/>
      <c r="E380" s="175"/>
      <c r="F380" s="176"/>
      <c r="G380" s="177">
        <f>SUM(G373:G379)</f>
        <v>0</v>
      </c>
      <c r="H380" s="178"/>
      <c r="I380" s="179">
        <f>SUM(I373:I379)</f>
        <v>0</v>
      </c>
      <c r="O380" s="155">
        <v>4</v>
      </c>
      <c r="BA380" s="180">
        <f>SUM(BA373:BA379)</f>
        <v>0</v>
      </c>
      <c r="BB380" s="180">
        <f>SUM(BB373:BB379)</f>
        <v>0</v>
      </c>
      <c r="BC380" s="180">
        <f>SUM(BC373:BC379)</f>
        <v>0</v>
      </c>
      <c r="BD380" s="180">
        <f>SUM(BD373:BD379)</f>
        <v>0</v>
      </c>
      <c r="BE380" s="180">
        <f>SUM(BE373:BE379)</f>
        <v>0</v>
      </c>
    </row>
    <row r="381" spans="1:80" x14ac:dyDescent="0.25">
      <c r="E381" s="131"/>
    </row>
    <row r="382" spans="1:80" x14ac:dyDescent="0.25">
      <c r="E382" s="131"/>
    </row>
    <row r="383" spans="1:80" x14ac:dyDescent="0.25">
      <c r="E383" s="131"/>
    </row>
    <row r="384" spans="1:80" x14ac:dyDescent="0.25">
      <c r="E384" s="131"/>
    </row>
    <row r="385" spans="5:5" x14ac:dyDescent="0.25">
      <c r="E385" s="131"/>
    </row>
    <row r="386" spans="5:5" x14ac:dyDescent="0.25">
      <c r="E386" s="131"/>
    </row>
    <row r="387" spans="5:5" x14ac:dyDescent="0.25">
      <c r="E387" s="131"/>
    </row>
    <row r="388" spans="5:5" x14ac:dyDescent="0.25">
      <c r="E388" s="131"/>
    </row>
    <row r="389" spans="5:5" x14ac:dyDescent="0.25">
      <c r="E389" s="131"/>
    </row>
    <row r="390" spans="5:5" x14ac:dyDescent="0.25">
      <c r="E390" s="131"/>
    </row>
    <row r="391" spans="5:5" x14ac:dyDescent="0.25">
      <c r="E391" s="131"/>
    </row>
    <row r="392" spans="5:5" x14ac:dyDescent="0.25">
      <c r="E392" s="131"/>
    </row>
    <row r="393" spans="5:5" x14ac:dyDescent="0.25">
      <c r="E393" s="131"/>
    </row>
    <row r="394" spans="5:5" x14ac:dyDescent="0.25">
      <c r="E394" s="131"/>
    </row>
    <row r="395" spans="5:5" x14ac:dyDescent="0.25">
      <c r="E395" s="131"/>
    </row>
    <row r="396" spans="5:5" x14ac:dyDescent="0.25">
      <c r="E396" s="131"/>
    </row>
    <row r="397" spans="5:5" x14ac:dyDescent="0.25">
      <c r="E397" s="131"/>
    </row>
    <row r="398" spans="5:5" x14ac:dyDescent="0.25">
      <c r="E398" s="131"/>
    </row>
    <row r="399" spans="5:5" x14ac:dyDescent="0.25">
      <c r="E399" s="131"/>
    </row>
    <row r="400" spans="5:5" x14ac:dyDescent="0.25">
      <c r="E400" s="131"/>
    </row>
    <row r="401" spans="1:7" x14ac:dyDescent="0.25">
      <c r="E401" s="131"/>
    </row>
    <row r="402" spans="1:7" x14ac:dyDescent="0.25">
      <c r="E402" s="131"/>
    </row>
    <row r="403" spans="1:7" x14ac:dyDescent="0.25">
      <c r="E403" s="131"/>
    </row>
    <row r="404" spans="1:7" x14ac:dyDescent="0.25">
      <c r="A404" s="169"/>
      <c r="B404" s="169"/>
      <c r="C404" s="169"/>
      <c r="D404" s="169"/>
      <c r="E404" s="169"/>
      <c r="F404" s="169"/>
      <c r="G404" s="169"/>
    </row>
    <row r="405" spans="1:7" x14ac:dyDescent="0.25">
      <c r="A405" s="169"/>
      <c r="B405" s="169"/>
      <c r="C405" s="169"/>
      <c r="D405" s="169"/>
      <c r="E405" s="169"/>
      <c r="F405" s="169"/>
      <c r="G405" s="169"/>
    </row>
    <row r="406" spans="1:7" x14ac:dyDescent="0.25">
      <c r="A406" s="169"/>
      <c r="B406" s="169"/>
      <c r="C406" s="169"/>
      <c r="D406" s="169"/>
      <c r="E406" s="169"/>
      <c r="F406" s="169"/>
      <c r="G406" s="169"/>
    </row>
    <row r="407" spans="1:7" x14ac:dyDescent="0.25">
      <c r="A407" s="169"/>
      <c r="B407" s="169"/>
      <c r="C407" s="169"/>
      <c r="D407" s="169"/>
      <c r="E407" s="169"/>
      <c r="F407" s="169"/>
      <c r="G407" s="169"/>
    </row>
    <row r="408" spans="1:7" x14ac:dyDescent="0.25">
      <c r="E408" s="131"/>
    </row>
    <row r="409" spans="1:7" x14ac:dyDescent="0.25">
      <c r="E409" s="131"/>
    </row>
    <row r="410" spans="1:7" x14ac:dyDescent="0.25">
      <c r="E410" s="131"/>
    </row>
    <row r="411" spans="1:7" x14ac:dyDescent="0.25">
      <c r="E411" s="131"/>
    </row>
    <row r="412" spans="1:7" x14ac:dyDescent="0.25">
      <c r="E412" s="131"/>
    </row>
    <row r="413" spans="1:7" x14ac:dyDescent="0.25">
      <c r="E413" s="131"/>
    </row>
    <row r="414" spans="1:7" x14ac:dyDescent="0.25">
      <c r="E414" s="131"/>
    </row>
    <row r="415" spans="1:7" x14ac:dyDescent="0.25">
      <c r="E415" s="131"/>
    </row>
    <row r="416" spans="1:7" x14ac:dyDescent="0.25">
      <c r="E416" s="131"/>
    </row>
    <row r="417" spans="5:5" x14ac:dyDescent="0.25">
      <c r="E417" s="131"/>
    </row>
    <row r="418" spans="5:5" x14ac:dyDescent="0.25">
      <c r="E418" s="131"/>
    </row>
    <row r="419" spans="5:5" x14ac:dyDescent="0.25">
      <c r="E419" s="131"/>
    </row>
    <row r="420" spans="5:5" x14ac:dyDescent="0.25">
      <c r="E420" s="131"/>
    </row>
    <row r="421" spans="5:5" x14ac:dyDescent="0.25">
      <c r="E421" s="131"/>
    </row>
    <row r="422" spans="5:5" x14ac:dyDescent="0.25">
      <c r="E422" s="131"/>
    </row>
    <row r="423" spans="5:5" x14ac:dyDescent="0.25">
      <c r="E423" s="131"/>
    </row>
    <row r="424" spans="5:5" x14ac:dyDescent="0.25">
      <c r="E424" s="131"/>
    </row>
    <row r="425" spans="5:5" x14ac:dyDescent="0.25">
      <c r="E425" s="131"/>
    </row>
    <row r="426" spans="5:5" x14ac:dyDescent="0.25">
      <c r="E426" s="131"/>
    </row>
    <row r="427" spans="5:5" x14ac:dyDescent="0.25">
      <c r="E427" s="131"/>
    </row>
    <row r="428" spans="5:5" x14ac:dyDescent="0.25">
      <c r="E428" s="131"/>
    </row>
    <row r="429" spans="5:5" x14ac:dyDescent="0.25">
      <c r="E429" s="131"/>
    </row>
    <row r="430" spans="5:5" x14ac:dyDescent="0.25">
      <c r="E430" s="131"/>
    </row>
    <row r="431" spans="5:5" x14ac:dyDescent="0.25">
      <c r="E431" s="131"/>
    </row>
    <row r="432" spans="5:5" x14ac:dyDescent="0.25">
      <c r="E432" s="131"/>
    </row>
    <row r="433" spans="1:7" x14ac:dyDescent="0.25">
      <c r="E433" s="131"/>
    </row>
    <row r="434" spans="1:7" x14ac:dyDescent="0.25">
      <c r="E434" s="131"/>
    </row>
    <row r="435" spans="1:7" x14ac:dyDescent="0.25">
      <c r="E435" s="131"/>
    </row>
    <row r="436" spans="1:7" x14ac:dyDescent="0.25">
      <c r="E436" s="131"/>
    </row>
    <row r="437" spans="1:7" x14ac:dyDescent="0.25">
      <c r="E437" s="131"/>
    </row>
    <row r="438" spans="1:7" x14ac:dyDescent="0.25">
      <c r="E438" s="131"/>
    </row>
    <row r="439" spans="1:7" x14ac:dyDescent="0.25">
      <c r="A439" s="181"/>
      <c r="B439" s="181"/>
    </row>
    <row r="440" spans="1:7" x14ac:dyDescent="0.25">
      <c r="A440" s="169"/>
      <c r="B440" s="169"/>
      <c r="C440" s="182"/>
      <c r="D440" s="182"/>
      <c r="E440" s="183"/>
      <c r="F440" s="182"/>
      <c r="G440" s="184"/>
    </row>
    <row r="441" spans="1:7" x14ac:dyDescent="0.25">
      <c r="A441" s="185"/>
      <c r="B441" s="185"/>
      <c r="C441" s="169"/>
      <c r="D441" s="169"/>
      <c r="E441" s="186"/>
      <c r="F441" s="169"/>
      <c r="G441" s="169"/>
    </row>
    <row r="442" spans="1:7" x14ac:dyDescent="0.25">
      <c r="A442" s="169"/>
      <c r="B442" s="169"/>
      <c r="C442" s="169"/>
      <c r="D442" s="169"/>
      <c r="E442" s="186"/>
      <c r="F442" s="169"/>
      <c r="G442" s="169"/>
    </row>
    <row r="443" spans="1:7" x14ac:dyDescent="0.25">
      <c r="A443" s="169"/>
      <c r="B443" s="169"/>
      <c r="C443" s="169"/>
      <c r="D443" s="169"/>
      <c r="E443" s="186"/>
      <c r="F443" s="169"/>
      <c r="G443" s="169"/>
    </row>
    <row r="444" spans="1:7" x14ac:dyDescent="0.25">
      <c r="A444" s="169"/>
      <c r="B444" s="169"/>
      <c r="C444" s="169"/>
      <c r="D444" s="169"/>
      <c r="E444" s="186"/>
      <c r="F444" s="169"/>
      <c r="G444" s="169"/>
    </row>
    <row r="445" spans="1:7" x14ac:dyDescent="0.25">
      <c r="A445" s="169"/>
      <c r="B445" s="169"/>
      <c r="C445" s="169"/>
      <c r="D445" s="169"/>
      <c r="E445" s="186"/>
      <c r="F445" s="169"/>
      <c r="G445" s="169"/>
    </row>
    <row r="446" spans="1:7" x14ac:dyDescent="0.25">
      <c r="A446" s="169"/>
      <c r="B446" s="169"/>
      <c r="C446" s="169"/>
      <c r="D446" s="169"/>
      <c r="E446" s="186"/>
      <c r="F446" s="169"/>
      <c r="G446" s="169"/>
    </row>
    <row r="447" spans="1:7" x14ac:dyDescent="0.25">
      <c r="A447" s="169"/>
      <c r="B447" s="169"/>
      <c r="C447" s="169"/>
      <c r="D447" s="169"/>
      <c r="E447" s="186"/>
      <c r="F447" s="169"/>
      <c r="G447" s="169"/>
    </row>
    <row r="448" spans="1:7" x14ac:dyDescent="0.25">
      <c r="A448" s="169"/>
      <c r="B448" s="169"/>
      <c r="C448" s="169"/>
      <c r="D448" s="169"/>
      <c r="E448" s="186"/>
      <c r="F448" s="169"/>
      <c r="G448" s="169"/>
    </row>
    <row r="449" spans="1:7" x14ac:dyDescent="0.25">
      <c r="A449" s="169"/>
      <c r="B449" s="169"/>
      <c r="C449" s="169"/>
      <c r="D449" s="169"/>
      <c r="E449" s="186"/>
      <c r="F449" s="169"/>
      <c r="G449" s="169"/>
    </row>
    <row r="450" spans="1:7" x14ac:dyDescent="0.25">
      <c r="A450" s="169"/>
      <c r="B450" s="169"/>
      <c r="C450" s="169"/>
      <c r="D450" s="169"/>
      <c r="E450" s="186"/>
      <c r="F450" s="169"/>
      <c r="G450" s="169"/>
    </row>
    <row r="451" spans="1:7" x14ac:dyDescent="0.25">
      <c r="A451" s="169"/>
      <c r="B451" s="169"/>
      <c r="C451" s="169"/>
      <c r="D451" s="169"/>
      <c r="E451" s="186"/>
      <c r="F451" s="169"/>
      <c r="G451" s="169"/>
    </row>
    <row r="452" spans="1:7" x14ac:dyDescent="0.25">
      <c r="A452" s="169"/>
      <c r="B452" s="169"/>
      <c r="C452" s="169"/>
      <c r="D452" s="169"/>
      <c r="E452" s="186"/>
      <c r="F452" s="169"/>
      <c r="G452" s="169"/>
    </row>
    <row r="453" spans="1:7" x14ac:dyDescent="0.25">
      <c r="A453" s="169"/>
      <c r="B453" s="169"/>
      <c r="C453" s="169"/>
      <c r="D453" s="169"/>
      <c r="E453" s="186"/>
      <c r="F453" s="169"/>
      <c r="G453" s="169"/>
    </row>
  </sheetData>
  <sheetProtection selectLockedCells="1" selectUnlockedCells="1"/>
  <mergeCells count="268">
    <mergeCell ref="C367:D367"/>
    <mergeCell ref="C368:D368"/>
    <mergeCell ref="C354:D354"/>
    <mergeCell ref="C356:D356"/>
    <mergeCell ref="C357:D357"/>
    <mergeCell ref="C362:D362"/>
    <mergeCell ref="C363:D363"/>
    <mergeCell ref="C345:D345"/>
    <mergeCell ref="C347:D347"/>
    <mergeCell ref="C348:D348"/>
    <mergeCell ref="C350:D350"/>
    <mergeCell ref="C351:D351"/>
    <mergeCell ref="C353:D353"/>
    <mergeCell ref="C335:D335"/>
    <mergeCell ref="C337:D337"/>
    <mergeCell ref="C338:D338"/>
    <mergeCell ref="C340:D340"/>
    <mergeCell ref="C341:D341"/>
    <mergeCell ref="C344:D344"/>
    <mergeCell ref="C326:D326"/>
    <mergeCell ref="C327:D327"/>
    <mergeCell ref="C329:D329"/>
    <mergeCell ref="C330:D330"/>
    <mergeCell ref="C331:D331"/>
    <mergeCell ref="C334:D334"/>
    <mergeCell ref="C318:D318"/>
    <mergeCell ref="C319:D319"/>
    <mergeCell ref="C321:D321"/>
    <mergeCell ref="C322:D322"/>
    <mergeCell ref="C324:D324"/>
    <mergeCell ref="C325:D325"/>
    <mergeCell ref="C310:D310"/>
    <mergeCell ref="C311:D311"/>
    <mergeCell ref="C312:D312"/>
    <mergeCell ref="C313:D313"/>
    <mergeCell ref="C315:D315"/>
    <mergeCell ref="C316:D316"/>
    <mergeCell ref="C302:D302"/>
    <mergeCell ref="C303:D303"/>
    <mergeCell ref="C304:D304"/>
    <mergeCell ref="C305:D305"/>
    <mergeCell ref="C307:D307"/>
    <mergeCell ref="C308:D308"/>
    <mergeCell ref="C296:D296"/>
    <mergeCell ref="C297:D297"/>
    <mergeCell ref="C298:D298"/>
    <mergeCell ref="C299:D299"/>
    <mergeCell ref="C300:D300"/>
    <mergeCell ref="C301:D301"/>
    <mergeCell ref="C268:D268"/>
    <mergeCell ref="C269:D269"/>
    <mergeCell ref="C270:D270"/>
    <mergeCell ref="C271:D271"/>
    <mergeCell ref="C272:D272"/>
    <mergeCell ref="C290:D290"/>
    <mergeCell ref="C292:D292"/>
    <mergeCell ref="C293:D293"/>
    <mergeCell ref="C295:D295"/>
    <mergeCell ref="C277:D277"/>
    <mergeCell ref="C278:D278"/>
    <mergeCell ref="C280:D280"/>
    <mergeCell ref="C281:D281"/>
    <mergeCell ref="C283:D283"/>
    <mergeCell ref="C284:D284"/>
    <mergeCell ref="C286:D286"/>
    <mergeCell ref="C287:D287"/>
    <mergeCell ref="C289:D289"/>
    <mergeCell ref="C260:D260"/>
    <mergeCell ref="C261:D261"/>
    <mergeCell ref="C263:D263"/>
    <mergeCell ref="C264:D264"/>
    <mergeCell ref="C266:D266"/>
    <mergeCell ref="C267:D267"/>
    <mergeCell ref="C248:D248"/>
    <mergeCell ref="C249:D249"/>
    <mergeCell ref="C251:D251"/>
    <mergeCell ref="C252:D252"/>
    <mergeCell ref="C254:D254"/>
    <mergeCell ref="C255:D255"/>
    <mergeCell ref="C257:D257"/>
    <mergeCell ref="C258:D258"/>
    <mergeCell ref="C233:D233"/>
    <mergeCell ref="C235:D235"/>
    <mergeCell ref="C236:D236"/>
    <mergeCell ref="C237:D237"/>
    <mergeCell ref="C241:D241"/>
    <mergeCell ref="C242:D242"/>
    <mergeCell ref="C243:D243"/>
    <mergeCell ref="C244:D244"/>
    <mergeCell ref="C227:D227"/>
    <mergeCell ref="C228:D228"/>
    <mergeCell ref="C229:D229"/>
    <mergeCell ref="C230:D230"/>
    <mergeCell ref="C231:D231"/>
    <mergeCell ref="C232:D232"/>
    <mergeCell ref="C220:D220"/>
    <mergeCell ref="C221:D221"/>
    <mergeCell ref="C222:D222"/>
    <mergeCell ref="C223:D223"/>
    <mergeCell ref="C224:D224"/>
    <mergeCell ref="C225:D225"/>
    <mergeCell ref="C212:D212"/>
    <mergeCell ref="C214:D214"/>
    <mergeCell ref="C215:D215"/>
    <mergeCell ref="C217:D217"/>
    <mergeCell ref="C218:D218"/>
    <mergeCell ref="C203:D203"/>
    <mergeCell ref="C205:D205"/>
    <mergeCell ref="C206:D206"/>
    <mergeCell ref="C208:D208"/>
    <mergeCell ref="C209:D209"/>
    <mergeCell ref="C211:D211"/>
    <mergeCell ref="C194:D194"/>
    <mergeCell ref="C196:D196"/>
    <mergeCell ref="C197:D197"/>
    <mergeCell ref="C199:D199"/>
    <mergeCell ref="C200:D200"/>
    <mergeCell ref="C202:D202"/>
    <mergeCell ref="C188:D188"/>
    <mergeCell ref="C189:D189"/>
    <mergeCell ref="C190:D190"/>
    <mergeCell ref="C191:D191"/>
    <mergeCell ref="C192:D192"/>
    <mergeCell ref="C193:D193"/>
    <mergeCell ref="C180:D180"/>
    <mergeCell ref="C181:D181"/>
    <mergeCell ref="C183:D183"/>
    <mergeCell ref="C184:D184"/>
    <mergeCell ref="C185:D185"/>
    <mergeCell ref="C186:D186"/>
    <mergeCell ref="C177:D177"/>
    <mergeCell ref="C178:D178"/>
    <mergeCell ref="C179:D179"/>
    <mergeCell ref="C167:D167"/>
    <mergeCell ref="C168:D168"/>
    <mergeCell ref="C169:D169"/>
    <mergeCell ref="C170:D170"/>
    <mergeCell ref="C171:D171"/>
    <mergeCell ref="C172:D172"/>
    <mergeCell ref="C166:D166"/>
    <mergeCell ref="C151:D151"/>
    <mergeCell ref="C152:D152"/>
    <mergeCell ref="C154:D154"/>
    <mergeCell ref="C155:D155"/>
    <mergeCell ref="C157:D157"/>
    <mergeCell ref="C174:D174"/>
    <mergeCell ref="C175:D175"/>
    <mergeCell ref="C176:D176"/>
    <mergeCell ref="C149:D149"/>
    <mergeCell ref="C139:D139"/>
    <mergeCell ref="C140:D140"/>
    <mergeCell ref="C142:D142"/>
    <mergeCell ref="C158:D158"/>
    <mergeCell ref="C160:D160"/>
    <mergeCell ref="C161:D161"/>
    <mergeCell ref="C162:D162"/>
    <mergeCell ref="C165:D165"/>
    <mergeCell ref="C134:D134"/>
    <mergeCell ref="C135:D135"/>
    <mergeCell ref="C136:D136"/>
    <mergeCell ref="C137:D137"/>
    <mergeCell ref="C143:D143"/>
    <mergeCell ref="C144:D144"/>
    <mergeCell ref="C145:D145"/>
    <mergeCell ref="C146:D146"/>
    <mergeCell ref="C148:D148"/>
    <mergeCell ref="C123:D123"/>
    <mergeCell ref="C124:D124"/>
    <mergeCell ref="C128:D128"/>
    <mergeCell ref="C129:D129"/>
    <mergeCell ref="C130:D130"/>
    <mergeCell ref="C132:D132"/>
    <mergeCell ref="C133:D133"/>
    <mergeCell ref="C116:D116"/>
    <mergeCell ref="C118:D118"/>
    <mergeCell ref="C119:D119"/>
    <mergeCell ref="C120:D120"/>
    <mergeCell ref="C121:D121"/>
    <mergeCell ref="C122:D122"/>
    <mergeCell ref="C110:D110"/>
    <mergeCell ref="C111:D111"/>
    <mergeCell ref="C112:D112"/>
    <mergeCell ref="C113:D113"/>
    <mergeCell ref="C114:D114"/>
    <mergeCell ref="C115:D115"/>
    <mergeCell ref="C102:D102"/>
    <mergeCell ref="C104:D104"/>
    <mergeCell ref="C105:D105"/>
    <mergeCell ref="C107:D107"/>
    <mergeCell ref="C108:D108"/>
    <mergeCell ref="C109:D109"/>
    <mergeCell ref="C99:D99"/>
    <mergeCell ref="C100:D100"/>
    <mergeCell ref="C101:D101"/>
    <mergeCell ref="C84:D84"/>
    <mergeCell ref="C88:D88"/>
    <mergeCell ref="C89:D89"/>
    <mergeCell ref="C90:D90"/>
    <mergeCell ref="C91:D91"/>
    <mergeCell ref="C93:D93"/>
    <mergeCell ref="C94:D94"/>
    <mergeCell ref="C95:D95"/>
    <mergeCell ref="C76:D76"/>
    <mergeCell ref="C78:D78"/>
    <mergeCell ref="C79:D79"/>
    <mergeCell ref="C80:D80"/>
    <mergeCell ref="C82:D82"/>
    <mergeCell ref="C83:D83"/>
    <mergeCell ref="C96:D96"/>
    <mergeCell ref="C97:D97"/>
    <mergeCell ref="C98:D98"/>
    <mergeCell ref="C70:D70"/>
    <mergeCell ref="C71:D71"/>
    <mergeCell ref="C73:D73"/>
    <mergeCell ref="C74:D74"/>
    <mergeCell ref="C75:D75"/>
    <mergeCell ref="C62:D62"/>
    <mergeCell ref="C64:D64"/>
    <mergeCell ref="C65:D65"/>
    <mergeCell ref="C66:D66"/>
    <mergeCell ref="C68:D68"/>
    <mergeCell ref="C69:D69"/>
    <mergeCell ref="C54:D54"/>
    <mergeCell ref="C56:D56"/>
    <mergeCell ref="C57:D57"/>
    <mergeCell ref="C58:D58"/>
    <mergeCell ref="C60:D60"/>
    <mergeCell ref="C61:D61"/>
    <mergeCell ref="C46:D46"/>
    <mergeCell ref="C48:D48"/>
    <mergeCell ref="C49:D49"/>
    <mergeCell ref="C50:D50"/>
    <mergeCell ref="C51:D51"/>
    <mergeCell ref="C53:D53"/>
    <mergeCell ref="C29:D29"/>
    <mergeCell ref="C30:D30"/>
    <mergeCell ref="C32:D32"/>
    <mergeCell ref="C39:D39"/>
    <mergeCell ref="C40:D40"/>
    <mergeCell ref="C41:D41"/>
    <mergeCell ref="C43:D43"/>
    <mergeCell ref="C44:D44"/>
    <mergeCell ref="C45:D45"/>
    <mergeCell ref="C38:D38"/>
    <mergeCell ref="C35:D35"/>
    <mergeCell ref="C14:D14"/>
    <mergeCell ref="C15:D15"/>
    <mergeCell ref="C16:D16"/>
    <mergeCell ref="C18:D18"/>
    <mergeCell ref="C19:D19"/>
    <mergeCell ref="C20:D20"/>
    <mergeCell ref="A1:G1"/>
    <mergeCell ref="A3:B3"/>
    <mergeCell ref="A4:B4"/>
    <mergeCell ref="E4:G4"/>
    <mergeCell ref="C9:D9"/>
    <mergeCell ref="C10:D10"/>
    <mergeCell ref="C11:D11"/>
    <mergeCell ref="C13:D13"/>
    <mergeCell ref="C21:D21"/>
    <mergeCell ref="C22:D22"/>
    <mergeCell ref="C23:D23"/>
    <mergeCell ref="C24:D24"/>
    <mergeCell ref="C25:D25"/>
    <mergeCell ref="C33:D33"/>
    <mergeCell ref="C34:D34"/>
    <mergeCell ref="C27:D27"/>
    <mergeCell ref="C28:D28"/>
  </mergeCells>
  <pageMargins left="0.39370078740157483" right="0.39370078740157483" top="0.78740157480314965" bottom="0.78740157480314965" header="0" footer="0"/>
  <pageSetup paperSize="9" firstPageNumber="0" orientation="portrait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39</vt:i4>
      </vt:variant>
    </vt:vector>
  </HeadingPairs>
  <TitlesOfParts>
    <vt:vector size="42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SloupecCH</vt:lpstr>
      <vt:lpstr>SloupecJC</vt:lpstr>
      <vt:lpstr>SloupecJH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Věra Majorošová</dc:creator>
  <cp:lastModifiedBy>Pokorný Jan</cp:lastModifiedBy>
  <cp:lastPrinted>2018-06-04T12:42:42Z</cp:lastPrinted>
  <dcterms:created xsi:type="dcterms:W3CDTF">2018-05-31T19:03:24Z</dcterms:created>
  <dcterms:modified xsi:type="dcterms:W3CDTF">2018-06-04T12:45:39Z</dcterms:modified>
</cp:coreProperties>
</file>